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I:\Inquiries\Frontier Firms\Submissions - Issues Paper\"/>
    </mc:Choice>
  </mc:AlternateContent>
  <xr:revisionPtr revIDLastSave="0" documentId="13_ncr:1_{2FE059E6-30D0-486C-A331-0F04FE4B6D7B}" xr6:coauthVersionLast="45" xr6:coauthVersionMax="45" xr10:uidLastSave="{00000000-0000-0000-0000-000000000000}"/>
  <bookViews>
    <workbookView xWindow="-120" yWindow="-120" windowWidth="29040" windowHeight="15840" tabRatio="789" activeTab="4" xr2:uid="{00000000-000D-0000-FFFF-FFFF00000000}"/>
  </bookViews>
  <sheets>
    <sheet name="AV diagrams" sheetId="86" r:id="rId1"/>
    <sheet name="Revenue flow diag" sheetId="79" r:id="rId2"/>
    <sheet name="AV steps" sheetId="67" r:id="rId3"/>
    <sheet name="AV-IGF Calc Sheet" sheetId="101" r:id="rId4"/>
    <sheet name="Worked Example" sheetId="102" r:id="rId5"/>
  </sheets>
  <definedNames>
    <definedName name="_MailAutoSig" localSheetId="1">'Revenue flow diag'!$B$4</definedName>
    <definedName name="_xlnm.Print_Area" localSheetId="0">'AV diagrams'!$A$1:$R$48</definedName>
    <definedName name="_xlnm.Print_Area" localSheetId="2">'AV steps'!$A$1:$R$59</definedName>
    <definedName name="_xlnm.Print_Area" localSheetId="3">'AV-IGF Calc Sheet'!$B$1:$J$147</definedName>
    <definedName name="_xlnm.Print_Area" localSheetId="1">'Revenue flow diag'!$A$1:$K$45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6" i="102" l="1"/>
  <c r="I136" i="102"/>
  <c r="H136" i="102"/>
  <c r="G136" i="102"/>
  <c r="F136" i="102"/>
  <c r="J134" i="102"/>
  <c r="J129" i="102" s="1"/>
  <c r="I134" i="102"/>
  <c r="I129" i="102" s="1"/>
  <c r="H134" i="102"/>
  <c r="G134" i="102"/>
  <c r="F134" i="102"/>
  <c r="F129" i="102" s="1"/>
  <c r="H129" i="102"/>
  <c r="G129" i="102"/>
  <c r="J128" i="102"/>
  <c r="J137" i="102" s="1"/>
  <c r="I128" i="102"/>
  <c r="H128" i="102"/>
  <c r="H135" i="102" s="1"/>
  <c r="G128" i="102"/>
  <c r="G135" i="102" s="1"/>
  <c r="F128" i="102"/>
  <c r="F137" i="102" s="1"/>
  <c r="D128" i="102"/>
  <c r="E122" i="102"/>
  <c r="J114" i="102"/>
  <c r="J122" i="102" s="1"/>
  <c r="I114" i="102"/>
  <c r="I120" i="102" s="1"/>
  <c r="H114" i="102"/>
  <c r="G114" i="102"/>
  <c r="F114" i="102"/>
  <c r="F122" i="102" s="1"/>
  <c r="C114" i="102"/>
  <c r="E113" i="102"/>
  <c r="I109" i="102"/>
  <c r="F109" i="102"/>
  <c r="H109" i="102" s="1"/>
  <c r="F108" i="102"/>
  <c r="H107" i="102"/>
  <c r="G107" i="102"/>
  <c r="F107" i="102"/>
  <c r="J107" i="102" s="1"/>
  <c r="T106" i="102"/>
  <c r="F101" i="102"/>
  <c r="F100" i="102"/>
  <c r="J100" i="102" s="1"/>
  <c r="I99" i="102"/>
  <c r="F99" i="102"/>
  <c r="G99" i="102" s="1"/>
  <c r="E98" i="102"/>
  <c r="I89" i="102"/>
  <c r="E89" i="102"/>
  <c r="F89" i="102" s="1"/>
  <c r="E88" i="102"/>
  <c r="F88" i="102" s="1"/>
  <c r="E87" i="102"/>
  <c r="F87" i="102" s="1"/>
  <c r="I87" i="102" s="1"/>
  <c r="E86" i="102"/>
  <c r="F86" i="102" s="1"/>
  <c r="I85" i="102"/>
  <c r="E85" i="102"/>
  <c r="F85" i="102" s="1"/>
  <c r="E84" i="102"/>
  <c r="F84" i="102" s="1"/>
  <c r="J82" i="102"/>
  <c r="I82" i="102"/>
  <c r="H82" i="102"/>
  <c r="G82" i="102"/>
  <c r="F82" i="102"/>
  <c r="E82" i="102"/>
  <c r="D82" i="102"/>
  <c r="C82" i="102"/>
  <c r="F70" i="102"/>
  <c r="G70" i="102" s="1"/>
  <c r="H70" i="102" s="1"/>
  <c r="I70" i="102" s="1"/>
  <c r="J70" i="102" s="1"/>
  <c r="D70" i="102"/>
  <c r="C70" i="102" s="1"/>
  <c r="E68" i="102"/>
  <c r="D68" i="102"/>
  <c r="C68" i="102"/>
  <c r="E60" i="102"/>
  <c r="D60" i="102"/>
  <c r="D65" i="102" s="1"/>
  <c r="C60" i="102"/>
  <c r="E55" i="102"/>
  <c r="D55" i="102"/>
  <c r="D69" i="102" s="1"/>
  <c r="C55" i="102"/>
  <c r="J51" i="102"/>
  <c r="E49" i="102"/>
  <c r="E48" i="102"/>
  <c r="D48" i="102"/>
  <c r="E36" i="102"/>
  <c r="D36" i="102"/>
  <c r="E28" i="102"/>
  <c r="D28" i="102"/>
  <c r="J10" i="102"/>
  <c r="J57" i="102" s="1"/>
  <c r="I10" i="102"/>
  <c r="H10" i="102"/>
  <c r="H12" i="102" s="1"/>
  <c r="G10" i="102"/>
  <c r="F10" i="102"/>
  <c r="F51" i="102" s="1"/>
  <c r="E10" i="102"/>
  <c r="D10" i="102"/>
  <c r="C10" i="102"/>
  <c r="F6" i="102"/>
  <c r="D6" i="102"/>
  <c r="C6" i="102" s="1"/>
  <c r="C28" i="102" s="1"/>
  <c r="F57" i="102" l="1"/>
  <c r="G100" i="102"/>
  <c r="I107" i="102"/>
  <c r="H122" i="102"/>
  <c r="G122" i="102"/>
  <c r="H100" i="102"/>
  <c r="E69" i="102"/>
  <c r="I100" i="102"/>
  <c r="F120" i="102"/>
  <c r="I130" i="102"/>
  <c r="G137" i="102"/>
  <c r="G120" i="102"/>
  <c r="H137" i="102"/>
  <c r="H99" i="102"/>
  <c r="J120" i="102"/>
  <c r="H25" i="102"/>
  <c r="H18" i="102"/>
  <c r="D12" i="102"/>
  <c r="D27" i="102"/>
  <c r="D66" i="102"/>
  <c r="I27" i="102"/>
  <c r="E66" i="102"/>
  <c r="E12" i="102"/>
  <c r="E27" i="102"/>
  <c r="J84" i="102"/>
  <c r="I84" i="102"/>
  <c r="H84" i="102"/>
  <c r="J86" i="102"/>
  <c r="I86" i="102"/>
  <c r="H86" i="102"/>
  <c r="J88" i="102"/>
  <c r="I88" i="102"/>
  <c r="H88" i="102"/>
  <c r="F54" i="102"/>
  <c r="G54" i="102" s="1"/>
  <c r="F64" i="102"/>
  <c r="F53" i="102"/>
  <c r="F106" i="102"/>
  <c r="I106" i="102" s="1"/>
  <c r="I118" i="102" s="1"/>
  <c r="F94" i="102"/>
  <c r="F63" i="102"/>
  <c r="G63" i="102" s="1"/>
  <c r="H63" i="102" s="1"/>
  <c r="I63" i="102" s="1"/>
  <c r="F58" i="102"/>
  <c r="G58" i="102" s="1"/>
  <c r="H58" i="102" s="1"/>
  <c r="I58" i="102" s="1"/>
  <c r="F52" i="102"/>
  <c r="F12" i="102"/>
  <c r="F27" i="102"/>
  <c r="G84" i="102"/>
  <c r="G86" i="102"/>
  <c r="G88" i="102"/>
  <c r="E94" i="102"/>
  <c r="I101" i="102"/>
  <c r="H101" i="102"/>
  <c r="G101" i="102"/>
  <c r="I108" i="102"/>
  <c r="H108" i="102"/>
  <c r="G108" i="102"/>
  <c r="I122" i="102"/>
  <c r="D122" i="102" s="1"/>
  <c r="G130" i="102"/>
  <c r="H106" i="102"/>
  <c r="H118" i="102" s="1"/>
  <c r="H54" i="102"/>
  <c r="I54" i="102" s="1"/>
  <c r="H27" i="102"/>
  <c r="I137" i="102"/>
  <c r="I135" i="102"/>
  <c r="I12" i="102"/>
  <c r="C69" i="102"/>
  <c r="H64" i="102"/>
  <c r="I64" i="102" s="1"/>
  <c r="F127" i="102"/>
  <c r="F113" i="102"/>
  <c r="F49" i="102"/>
  <c r="F98" i="102"/>
  <c r="J95" i="102"/>
  <c r="J93" i="102"/>
  <c r="J61" i="102"/>
  <c r="J54" i="102"/>
  <c r="J50" i="102"/>
  <c r="J64" i="102"/>
  <c r="J59" i="102"/>
  <c r="J53" i="102"/>
  <c r="J106" i="102"/>
  <c r="J94" i="102"/>
  <c r="J63" i="102"/>
  <c r="J58" i="102"/>
  <c r="J60" i="102" s="1"/>
  <c r="J52" i="102"/>
  <c r="J12" i="102"/>
  <c r="J27" i="102"/>
  <c r="F28" i="102"/>
  <c r="G6" i="102"/>
  <c r="C66" i="102"/>
  <c r="G64" i="102"/>
  <c r="G53" i="102"/>
  <c r="H53" i="102" s="1"/>
  <c r="I53" i="102" s="1"/>
  <c r="G52" i="102"/>
  <c r="H52" i="102" s="1"/>
  <c r="I52" i="102" s="1"/>
  <c r="G57" i="102"/>
  <c r="H57" i="102" s="1"/>
  <c r="G51" i="102"/>
  <c r="C12" i="102"/>
  <c r="G12" i="102"/>
  <c r="C27" i="102"/>
  <c r="G27" i="102"/>
  <c r="J40" i="102"/>
  <c r="J39" i="102" s="1"/>
  <c r="H85" i="102"/>
  <c r="G85" i="102"/>
  <c r="J85" i="102"/>
  <c r="H87" i="102"/>
  <c r="G87" i="102"/>
  <c r="J87" i="102"/>
  <c r="H89" i="102"/>
  <c r="H94" i="102" s="1"/>
  <c r="G89" i="102"/>
  <c r="G94" i="102" s="1"/>
  <c r="J89" i="102"/>
  <c r="I94" i="102"/>
  <c r="J101" i="102"/>
  <c r="J108" i="102"/>
  <c r="J118" i="102" s="1"/>
  <c r="H130" i="102"/>
  <c r="D129" i="102"/>
  <c r="E65" i="102"/>
  <c r="J109" i="102"/>
  <c r="F130" i="102"/>
  <c r="J130" i="102"/>
  <c r="J99" i="102"/>
  <c r="G109" i="102"/>
  <c r="H120" i="102"/>
  <c r="C65" i="102"/>
  <c r="F135" i="102"/>
  <c r="J135" i="102"/>
  <c r="F109" i="101"/>
  <c r="F108" i="101"/>
  <c r="F99" i="101"/>
  <c r="F118" i="102" l="1"/>
  <c r="G106" i="102"/>
  <c r="G118" i="102" s="1"/>
  <c r="G49" i="102"/>
  <c r="G98" i="102"/>
  <c r="G127" i="102"/>
  <c r="G113" i="102"/>
  <c r="G28" i="102"/>
  <c r="H6" i="102"/>
  <c r="C25" i="102"/>
  <c r="C18" i="102"/>
  <c r="D137" i="102"/>
  <c r="D135" i="102"/>
  <c r="D136" i="102"/>
  <c r="D134" i="102"/>
  <c r="D130" i="102"/>
  <c r="I18" i="102"/>
  <c r="I25" i="102"/>
  <c r="F25" i="102"/>
  <c r="F18" i="102"/>
  <c r="I57" i="102"/>
  <c r="D25" i="102"/>
  <c r="D18" i="102"/>
  <c r="J25" i="102"/>
  <c r="J18" i="102"/>
  <c r="D118" i="102"/>
  <c r="G25" i="102"/>
  <c r="G18" i="102"/>
  <c r="J55" i="102"/>
  <c r="H51" i="102"/>
  <c r="E25" i="102"/>
  <c r="E18" i="102"/>
  <c r="H22" i="102"/>
  <c r="H24" i="102" s="1"/>
  <c r="H26" i="102"/>
  <c r="E113" i="101"/>
  <c r="D6" i="101"/>
  <c r="F6" i="101"/>
  <c r="E48" i="101"/>
  <c r="D48" i="101"/>
  <c r="H98" i="102" l="1"/>
  <c r="H127" i="102"/>
  <c r="H113" i="102"/>
  <c r="I6" i="102"/>
  <c r="H28" i="102"/>
  <c r="H49" i="102"/>
  <c r="H30" i="102"/>
  <c r="H36" i="102" s="1"/>
  <c r="H115" i="102"/>
  <c r="H117" i="102" s="1"/>
  <c r="H93" i="102"/>
  <c r="H95" i="102"/>
  <c r="I26" i="102"/>
  <c r="I22" i="102"/>
  <c r="I24" i="102" s="1"/>
  <c r="G26" i="102"/>
  <c r="G22" i="102"/>
  <c r="G24" i="102" s="1"/>
  <c r="J26" i="102"/>
  <c r="J22" i="102"/>
  <c r="J24" i="102" s="1"/>
  <c r="J67" i="102"/>
  <c r="C26" i="102"/>
  <c r="C22" i="102"/>
  <c r="C24" i="102" s="1"/>
  <c r="C67" i="102"/>
  <c r="I51" i="102"/>
  <c r="H116" i="102"/>
  <c r="E26" i="102"/>
  <c r="E22" i="102"/>
  <c r="E24" i="102" s="1"/>
  <c r="E67" i="102"/>
  <c r="J62" i="102"/>
  <c r="J66" i="102"/>
  <c r="D26" i="102"/>
  <c r="D22" i="102"/>
  <c r="D24" i="102" s="1"/>
  <c r="D67" i="102"/>
  <c r="F22" i="102"/>
  <c r="F24" i="102" s="1"/>
  <c r="F26" i="102"/>
  <c r="J69" i="102"/>
  <c r="F127" i="101"/>
  <c r="C6" i="101"/>
  <c r="G6" i="101"/>
  <c r="H6" i="101" s="1"/>
  <c r="F113" i="101"/>
  <c r="J136" i="101"/>
  <c r="I136" i="101"/>
  <c r="H136" i="101"/>
  <c r="G136" i="101"/>
  <c r="F136" i="101"/>
  <c r="J134" i="101"/>
  <c r="J129" i="101" s="1"/>
  <c r="I134" i="101"/>
  <c r="I129" i="101" s="1"/>
  <c r="H134" i="101"/>
  <c r="H129" i="101" s="1"/>
  <c r="G134" i="101"/>
  <c r="G129" i="101" s="1"/>
  <c r="F134" i="101"/>
  <c r="F129" i="101" s="1"/>
  <c r="J128" i="101"/>
  <c r="J135" i="101" s="1"/>
  <c r="I128" i="101"/>
  <c r="I137" i="101" s="1"/>
  <c r="H128" i="101"/>
  <c r="H137" i="101" s="1"/>
  <c r="G128" i="101"/>
  <c r="F128" i="101"/>
  <c r="D128" i="101"/>
  <c r="G127" i="101" l="1"/>
  <c r="J68" i="102"/>
  <c r="J65" i="102"/>
  <c r="G95" i="102"/>
  <c r="G30" i="102"/>
  <c r="G36" i="102" s="1"/>
  <c r="G93" i="102"/>
  <c r="G115" i="102"/>
  <c r="G117" i="102" s="1"/>
  <c r="G116" i="102"/>
  <c r="H48" i="102"/>
  <c r="H40" i="102" s="1"/>
  <c r="H39" i="102" s="1"/>
  <c r="H37" i="102"/>
  <c r="I127" i="102"/>
  <c r="I113" i="102"/>
  <c r="I49" i="102"/>
  <c r="J6" i="102"/>
  <c r="I28" i="102"/>
  <c r="I98" i="102"/>
  <c r="H131" i="102"/>
  <c r="H132" i="102" s="1"/>
  <c r="H119" i="102"/>
  <c r="H121" i="102" s="1"/>
  <c r="H133" i="102" s="1"/>
  <c r="E95" i="102"/>
  <c r="E93" i="102"/>
  <c r="F30" i="102"/>
  <c r="F36" i="102" s="1"/>
  <c r="F93" i="102"/>
  <c r="F116" i="102"/>
  <c r="F115" i="102"/>
  <c r="F95" i="102"/>
  <c r="F59" i="102"/>
  <c r="J30" i="102"/>
  <c r="J36" i="102" s="1"/>
  <c r="J115" i="102"/>
  <c r="J117" i="102" s="1"/>
  <c r="J116" i="102"/>
  <c r="I30" i="102"/>
  <c r="I36" i="102" s="1"/>
  <c r="I115" i="102"/>
  <c r="I117" i="102" s="1"/>
  <c r="I95" i="102"/>
  <c r="I93" i="102"/>
  <c r="I116" i="102"/>
  <c r="G113" i="101"/>
  <c r="I6" i="101"/>
  <c r="H127" i="101"/>
  <c r="H113" i="101"/>
  <c r="D129" i="101"/>
  <c r="D136" i="101" s="1"/>
  <c r="F137" i="101"/>
  <c r="F135" i="101"/>
  <c r="J137" i="101"/>
  <c r="G135" i="101"/>
  <c r="G137" i="101"/>
  <c r="H135" i="101"/>
  <c r="I135" i="101"/>
  <c r="J131" i="102" l="1"/>
  <c r="J132" i="102" s="1"/>
  <c r="J119" i="102"/>
  <c r="J121" i="102" s="1"/>
  <c r="J133" i="102" s="1"/>
  <c r="F48" i="102"/>
  <c r="F40" i="102" s="1"/>
  <c r="F39" i="102" s="1"/>
  <c r="F37" i="102"/>
  <c r="G48" i="102"/>
  <c r="G40" i="102" s="1"/>
  <c r="G39" i="102" s="1"/>
  <c r="G37" i="102"/>
  <c r="F117" i="102"/>
  <c r="D117" i="102" s="1"/>
  <c r="D115" i="102"/>
  <c r="G131" i="102"/>
  <c r="G132" i="102" s="1"/>
  <c r="G119" i="102"/>
  <c r="G121" i="102" s="1"/>
  <c r="G133" i="102" s="1"/>
  <c r="I48" i="102"/>
  <c r="I40" i="102" s="1"/>
  <c r="I39" i="102" s="1"/>
  <c r="I37" i="102"/>
  <c r="J48" i="102"/>
  <c r="J37" i="102"/>
  <c r="I131" i="102"/>
  <c r="I132" i="102" s="1"/>
  <c r="I119" i="102"/>
  <c r="I121" i="102" s="1"/>
  <c r="I133" i="102" s="1"/>
  <c r="F131" i="102"/>
  <c r="D116" i="102"/>
  <c r="G59" i="102"/>
  <c r="F60" i="102"/>
  <c r="J127" i="102"/>
  <c r="J113" i="102"/>
  <c r="J49" i="102"/>
  <c r="J98" i="102"/>
  <c r="J28" i="102"/>
  <c r="J6" i="101"/>
  <c r="I127" i="101"/>
  <c r="I113" i="101"/>
  <c r="D134" i="101"/>
  <c r="D137" i="101"/>
  <c r="D135" i="101"/>
  <c r="H59" i="102" l="1"/>
  <c r="G60" i="102"/>
  <c r="F119" i="102"/>
  <c r="F121" i="102" s="1"/>
  <c r="D119" i="102"/>
  <c r="F61" i="102"/>
  <c r="F50" i="102"/>
  <c r="F132" i="102"/>
  <c r="D132" i="102" s="1"/>
  <c r="D147" i="102" s="1"/>
  <c r="D131" i="102"/>
  <c r="J113" i="101"/>
  <c r="J127" i="101"/>
  <c r="E89" i="101"/>
  <c r="F89" i="101" s="1"/>
  <c r="E88" i="101"/>
  <c r="F88" i="101" s="1"/>
  <c r="E87" i="101"/>
  <c r="F87" i="101" s="1"/>
  <c r="E86" i="101"/>
  <c r="F86" i="101" s="1"/>
  <c r="E85" i="101"/>
  <c r="F85" i="101" s="1"/>
  <c r="E84" i="101"/>
  <c r="F84" i="101" s="1"/>
  <c r="F101" i="101"/>
  <c r="F100" i="101"/>
  <c r="F107" i="101"/>
  <c r="H107" i="101" s="1"/>
  <c r="D142" i="102" l="1"/>
  <c r="D140" i="102"/>
  <c r="F55" i="102"/>
  <c r="G61" i="102"/>
  <c r="G50" i="102"/>
  <c r="F133" i="102"/>
  <c r="D133" i="102" s="1"/>
  <c r="D121" i="102"/>
  <c r="D123" i="102" s="1"/>
  <c r="I59" i="102"/>
  <c r="I60" i="102" s="1"/>
  <c r="H60" i="102"/>
  <c r="D82" i="101"/>
  <c r="C82" i="101"/>
  <c r="G114" i="101"/>
  <c r="J109" i="101"/>
  <c r="I109" i="101"/>
  <c r="H109" i="101"/>
  <c r="G109" i="101"/>
  <c r="J108" i="101"/>
  <c r="I108" i="101"/>
  <c r="H108" i="101"/>
  <c r="G108" i="101"/>
  <c r="J107" i="101"/>
  <c r="I107" i="101"/>
  <c r="G107" i="101"/>
  <c r="J101" i="101"/>
  <c r="I101" i="101"/>
  <c r="H101" i="101"/>
  <c r="G101" i="101"/>
  <c r="J100" i="101"/>
  <c r="I100" i="101"/>
  <c r="H100" i="101"/>
  <c r="G100" i="101"/>
  <c r="J99" i="101"/>
  <c r="I99" i="101"/>
  <c r="H99" i="101"/>
  <c r="G99" i="101"/>
  <c r="J89" i="101"/>
  <c r="I89" i="101"/>
  <c r="H89" i="101"/>
  <c r="G89" i="101"/>
  <c r="J88" i="101"/>
  <c r="I88" i="101"/>
  <c r="H88" i="101"/>
  <c r="G88" i="101"/>
  <c r="J87" i="101"/>
  <c r="I87" i="101"/>
  <c r="H87" i="101"/>
  <c r="G87" i="101"/>
  <c r="J86" i="101"/>
  <c r="H86" i="101"/>
  <c r="G86" i="101"/>
  <c r="I86" i="101"/>
  <c r="J85" i="101"/>
  <c r="I85" i="101"/>
  <c r="H85" i="101"/>
  <c r="G85" i="101"/>
  <c r="J84" i="101"/>
  <c r="I84" i="101"/>
  <c r="H84" i="101"/>
  <c r="G84" i="101"/>
  <c r="C60" i="101"/>
  <c r="C65" i="101" s="1"/>
  <c r="C55" i="101"/>
  <c r="E68" i="101"/>
  <c r="C68" i="101"/>
  <c r="J10" i="101"/>
  <c r="I10" i="101"/>
  <c r="H10" i="101"/>
  <c r="G10" i="101"/>
  <c r="F10" i="101"/>
  <c r="C10" i="101"/>
  <c r="E10" i="101"/>
  <c r="J82" i="101"/>
  <c r="I82" i="101"/>
  <c r="H82" i="101"/>
  <c r="G82" i="101"/>
  <c r="F82" i="101"/>
  <c r="E82" i="101"/>
  <c r="E122" i="101" s="1"/>
  <c r="F70" i="101"/>
  <c r="G70" i="101" s="1"/>
  <c r="D70" i="101"/>
  <c r="C70" i="101" s="1"/>
  <c r="F62" i="102" l="1"/>
  <c r="F66" i="102"/>
  <c r="F67" i="102"/>
  <c r="F69" i="102"/>
  <c r="D143" i="102"/>
  <c r="D146" i="102"/>
  <c r="D145" i="102"/>
  <c r="D141" i="102"/>
  <c r="D144" i="102"/>
  <c r="G55" i="102"/>
  <c r="H61" i="102"/>
  <c r="H50" i="102"/>
  <c r="F106" i="101"/>
  <c r="G130" i="101"/>
  <c r="J106" i="101"/>
  <c r="H130" i="101"/>
  <c r="H12" i="101"/>
  <c r="H25" i="101" s="1"/>
  <c r="I27" i="101"/>
  <c r="I130" i="101"/>
  <c r="F54" i="101"/>
  <c r="F130" i="101"/>
  <c r="J57" i="101"/>
  <c r="J130" i="101"/>
  <c r="I12" i="101"/>
  <c r="I18" i="101" s="1"/>
  <c r="F27" i="101"/>
  <c r="F64" i="101"/>
  <c r="G64" i="101" s="1"/>
  <c r="H64" i="101" s="1"/>
  <c r="I64" i="101" s="1"/>
  <c r="J27" i="101"/>
  <c r="G122" i="101"/>
  <c r="E98" i="101"/>
  <c r="E49" i="101"/>
  <c r="E28" i="101"/>
  <c r="D36" i="101"/>
  <c r="E94" i="101"/>
  <c r="E12" i="101"/>
  <c r="E18" i="101" s="1"/>
  <c r="E22" i="101" s="1"/>
  <c r="E24" i="101" s="1"/>
  <c r="E27" i="101"/>
  <c r="H70" i="101"/>
  <c r="C66" i="101"/>
  <c r="D10" i="101"/>
  <c r="E36" i="101"/>
  <c r="F52" i="101"/>
  <c r="G52" i="101" s="1"/>
  <c r="H52" i="101" s="1"/>
  <c r="I52" i="101" s="1"/>
  <c r="J58" i="101"/>
  <c r="J61" i="101"/>
  <c r="J64" i="101"/>
  <c r="G94" i="101"/>
  <c r="I94" i="101"/>
  <c r="F12" i="101"/>
  <c r="J12" i="101"/>
  <c r="C27" i="101"/>
  <c r="G27" i="101"/>
  <c r="J40" i="101"/>
  <c r="D55" i="101"/>
  <c r="J52" i="101"/>
  <c r="D60" i="101"/>
  <c r="H94" i="101"/>
  <c r="F63" i="101"/>
  <c r="G63" i="101" s="1"/>
  <c r="F53" i="101"/>
  <c r="G53" i="101" s="1"/>
  <c r="H53" i="101" s="1"/>
  <c r="I53" i="101" s="1"/>
  <c r="F58" i="101"/>
  <c r="F57" i="101"/>
  <c r="G57" i="101" s="1"/>
  <c r="F51" i="101"/>
  <c r="F94" i="101"/>
  <c r="J63" i="101"/>
  <c r="J59" i="101"/>
  <c r="J53" i="101"/>
  <c r="J50" i="101"/>
  <c r="J95" i="101"/>
  <c r="J94" i="101"/>
  <c r="J54" i="101"/>
  <c r="J93" i="101"/>
  <c r="C12" i="101"/>
  <c r="C18" i="101" s="1"/>
  <c r="C22" i="101" s="1"/>
  <c r="C24" i="101" s="1"/>
  <c r="G12" i="101"/>
  <c r="H27" i="101"/>
  <c r="E55" i="101"/>
  <c r="J51" i="101"/>
  <c r="E60" i="101"/>
  <c r="D68" i="101"/>
  <c r="G120" i="101"/>
  <c r="J114" i="101"/>
  <c r="F114" i="101"/>
  <c r="I114" i="101"/>
  <c r="C114" i="101"/>
  <c r="H114" i="101"/>
  <c r="C69" i="101"/>
  <c r="G62" i="102" l="1"/>
  <c r="G66" i="102"/>
  <c r="G67" i="102"/>
  <c r="G69" i="102"/>
  <c r="F68" i="102"/>
  <c r="F65" i="102"/>
  <c r="H55" i="102"/>
  <c r="I50" i="102"/>
  <c r="I55" i="102" s="1"/>
  <c r="I61" i="102"/>
  <c r="H106" i="101"/>
  <c r="T106" i="101"/>
  <c r="G106" i="101"/>
  <c r="I106" i="101"/>
  <c r="I122" i="101"/>
  <c r="H122" i="101"/>
  <c r="F122" i="101"/>
  <c r="I25" i="101"/>
  <c r="J122" i="101"/>
  <c r="G54" i="101"/>
  <c r="H54" i="101" s="1"/>
  <c r="H18" i="101"/>
  <c r="H26" i="101" s="1"/>
  <c r="F98" i="101"/>
  <c r="C67" i="101"/>
  <c r="D130" i="101"/>
  <c r="F49" i="101"/>
  <c r="C26" i="101"/>
  <c r="E26" i="101"/>
  <c r="F28" i="101"/>
  <c r="H57" i="101"/>
  <c r="H63" i="101"/>
  <c r="J120" i="101"/>
  <c r="J118" i="101"/>
  <c r="G18" i="101"/>
  <c r="G25" i="101"/>
  <c r="J55" i="101"/>
  <c r="J25" i="101"/>
  <c r="J18" i="101"/>
  <c r="D66" i="101"/>
  <c r="D27" i="101"/>
  <c r="D12" i="101"/>
  <c r="D18" i="101" s="1"/>
  <c r="D22" i="101" s="1"/>
  <c r="D24" i="101" s="1"/>
  <c r="G98" i="101"/>
  <c r="G49" i="101"/>
  <c r="G28" i="101"/>
  <c r="E93" i="101"/>
  <c r="C28" i="101"/>
  <c r="D28" i="101"/>
  <c r="I70" i="101"/>
  <c r="E66" i="101"/>
  <c r="H120" i="101"/>
  <c r="E69" i="101"/>
  <c r="E65" i="101"/>
  <c r="I26" i="101"/>
  <c r="I22" i="101"/>
  <c r="C25" i="101"/>
  <c r="D65" i="101"/>
  <c r="D69" i="101"/>
  <c r="F25" i="101"/>
  <c r="F18" i="101"/>
  <c r="G58" i="101"/>
  <c r="E67" i="101"/>
  <c r="I120" i="101"/>
  <c r="I118" i="101"/>
  <c r="E25" i="101"/>
  <c r="F120" i="101"/>
  <c r="F118" i="101"/>
  <c r="J39" i="101"/>
  <c r="G51" i="101"/>
  <c r="J60" i="101"/>
  <c r="G68" i="102" l="1"/>
  <c r="G65" i="102"/>
  <c r="H62" i="102"/>
  <c r="H66" i="102"/>
  <c r="H67" i="102"/>
  <c r="H69" i="102"/>
  <c r="I62" i="102"/>
  <c r="I68" i="102" s="1"/>
  <c r="I66" i="102"/>
  <c r="I67" i="102"/>
  <c r="I69" i="102"/>
  <c r="H118" i="101"/>
  <c r="G118" i="101"/>
  <c r="D122" i="101"/>
  <c r="H22" i="101"/>
  <c r="H24" i="101" s="1"/>
  <c r="I54" i="101"/>
  <c r="D67" i="101"/>
  <c r="D26" i="101"/>
  <c r="H51" i="101"/>
  <c r="H58" i="101"/>
  <c r="H49" i="101"/>
  <c r="H28" i="101"/>
  <c r="H98" i="101"/>
  <c r="D25" i="101"/>
  <c r="J69" i="101"/>
  <c r="F22" i="101"/>
  <c r="F26" i="101"/>
  <c r="J70" i="101"/>
  <c r="J62" i="101"/>
  <c r="J66" i="101"/>
  <c r="G22" i="101"/>
  <c r="G26" i="101"/>
  <c r="I57" i="101"/>
  <c r="E95" i="101"/>
  <c r="I24" i="101"/>
  <c r="J22" i="101"/>
  <c r="J24" i="101" s="1"/>
  <c r="J26" i="101"/>
  <c r="J67" i="101"/>
  <c r="I63" i="101"/>
  <c r="D118" i="101" l="1"/>
  <c r="H68" i="102"/>
  <c r="H65" i="102"/>
  <c r="I65" i="102"/>
  <c r="J115" i="101"/>
  <c r="J116" i="101"/>
  <c r="J131" i="101" s="1"/>
  <c r="J132" i="101" s="1"/>
  <c r="I115" i="101"/>
  <c r="I116" i="101"/>
  <c r="I131" i="101" s="1"/>
  <c r="I132" i="101" s="1"/>
  <c r="H115" i="101"/>
  <c r="H116" i="101"/>
  <c r="H131" i="101" s="1"/>
  <c r="H132" i="101" s="1"/>
  <c r="J68" i="101"/>
  <c r="J65" i="101"/>
  <c r="I58" i="101"/>
  <c r="I98" i="101"/>
  <c r="I49" i="101"/>
  <c r="I28" i="101"/>
  <c r="H30" i="101"/>
  <c r="H93" i="101"/>
  <c r="H95" i="101"/>
  <c r="I30" i="101"/>
  <c r="I95" i="101"/>
  <c r="I93" i="101"/>
  <c r="F24" i="101"/>
  <c r="I51" i="101"/>
  <c r="G24" i="101"/>
  <c r="J30" i="101"/>
  <c r="G115" i="101" l="1"/>
  <c r="G116" i="101"/>
  <c r="G131" i="101" s="1"/>
  <c r="G132" i="101" s="1"/>
  <c r="F115" i="101"/>
  <c r="F116" i="101"/>
  <c r="H117" i="101"/>
  <c r="H119" i="101" s="1"/>
  <c r="H121" i="101" s="1"/>
  <c r="H133" i="101" s="1"/>
  <c r="I117" i="101"/>
  <c r="I119" i="101" s="1"/>
  <c r="I121" i="101" s="1"/>
  <c r="I133" i="101" s="1"/>
  <c r="J117" i="101"/>
  <c r="J119" i="101" s="1"/>
  <c r="J121" i="101" s="1"/>
  <c r="J133" i="101" s="1"/>
  <c r="F117" i="101"/>
  <c r="J98" i="101"/>
  <c r="J49" i="101"/>
  <c r="J28" i="101"/>
  <c r="F30" i="101"/>
  <c r="F95" i="101"/>
  <c r="F59" i="101"/>
  <c r="F93" i="101"/>
  <c r="G30" i="101"/>
  <c r="G93" i="101"/>
  <c r="G95" i="101"/>
  <c r="J36" i="101"/>
  <c r="I36" i="101"/>
  <c r="H36" i="101"/>
  <c r="D115" i="101" l="1"/>
  <c r="G117" i="101"/>
  <c r="D117" i="101" s="1"/>
  <c r="F131" i="101"/>
  <c r="F132" i="101" s="1"/>
  <c r="D132" i="101" s="1"/>
  <c r="D147" i="101" s="1"/>
  <c r="D116" i="101"/>
  <c r="G36" i="101"/>
  <c r="G59" i="101"/>
  <c r="F60" i="101"/>
  <c r="I48" i="101"/>
  <c r="I40" i="101" s="1"/>
  <c r="I37" i="101"/>
  <c r="H48" i="101"/>
  <c r="H40" i="101" s="1"/>
  <c r="H37" i="101"/>
  <c r="F119" i="101"/>
  <c r="F121" i="101" s="1"/>
  <c r="F36" i="101"/>
  <c r="J37" i="101"/>
  <c r="J48" i="101"/>
  <c r="G119" i="101" l="1"/>
  <c r="G121" i="101" s="1"/>
  <c r="G133" i="101" s="1"/>
  <c r="F133" i="101"/>
  <c r="D119" i="101"/>
  <c r="D131" i="101"/>
  <c r="D142" i="101" s="1"/>
  <c r="G48" i="101"/>
  <c r="G40" i="101" s="1"/>
  <c r="G37" i="101"/>
  <c r="H39" i="101"/>
  <c r="H59" i="101"/>
  <c r="G60" i="101"/>
  <c r="F48" i="101"/>
  <c r="F37" i="101"/>
  <c r="I39" i="101"/>
  <c r="D121" i="101" l="1"/>
  <c r="D123" i="101" s="1"/>
  <c r="D133" i="101"/>
  <c r="D141" i="101" s="1"/>
  <c r="D140" i="101"/>
  <c r="F40" i="101"/>
  <c r="G39" i="101"/>
  <c r="I59" i="101"/>
  <c r="H60" i="101"/>
  <c r="D146" i="101" l="1"/>
  <c r="D143" i="101"/>
  <c r="D144" i="101"/>
  <c r="D145" i="101"/>
  <c r="F39" i="101"/>
  <c r="I60" i="101"/>
  <c r="F61" i="101" l="1"/>
  <c r="F50" i="101"/>
  <c r="F55" i="101" l="1"/>
  <c r="G50" i="101"/>
  <c r="G61" i="101"/>
  <c r="F62" i="101" l="1"/>
  <c r="F66" i="101"/>
  <c r="F67" i="101"/>
  <c r="F69" i="101"/>
  <c r="G55" i="101"/>
  <c r="H50" i="101"/>
  <c r="H61" i="101"/>
  <c r="F68" i="101" l="1"/>
  <c r="F65" i="101"/>
  <c r="H55" i="101"/>
  <c r="I50" i="101"/>
  <c r="I61" i="101"/>
  <c r="G62" i="101"/>
  <c r="G66" i="101"/>
  <c r="G67" i="101"/>
  <c r="G69" i="101"/>
  <c r="G68" i="101" l="1"/>
  <c r="G65" i="101"/>
  <c r="H62" i="101"/>
  <c r="H66" i="101"/>
  <c r="H67" i="101"/>
  <c r="H69" i="101"/>
  <c r="I55" i="101"/>
  <c r="I62" i="101" l="1"/>
  <c r="I66" i="101"/>
  <c r="I67" i="101"/>
  <c r="I69" i="101"/>
  <c r="H68" i="101"/>
  <c r="H65" i="101"/>
  <c r="I68" i="101" l="1"/>
  <c r="I65" i="101"/>
</calcChain>
</file>

<file path=xl/sharedStrings.xml><?xml version="1.0" encoding="utf-8"?>
<sst xmlns="http://schemas.openxmlformats.org/spreadsheetml/2006/main" count="524" uniqueCount="254">
  <si>
    <t>Retained Earnings</t>
  </si>
  <si>
    <t>Other</t>
  </si>
  <si>
    <t>Domestic Sales</t>
  </si>
  <si>
    <t>International Sales</t>
  </si>
  <si>
    <t>Gross Profit</t>
  </si>
  <si>
    <t>EBITDA</t>
  </si>
  <si>
    <t>Net Profit After Tax</t>
  </si>
  <si>
    <t>Operating Cash Flow</t>
  </si>
  <si>
    <t>GP/Sales</t>
  </si>
  <si>
    <t>EBITDA/Sales</t>
  </si>
  <si>
    <t>Equity Capital</t>
  </si>
  <si>
    <t>Sales/Total Assets</t>
  </si>
  <si>
    <t>Use of Funds</t>
  </si>
  <si>
    <t>Fixed Asset Expenditure</t>
  </si>
  <si>
    <t>Source of Funds</t>
  </si>
  <si>
    <t>Asset Sales</t>
  </si>
  <si>
    <t>Debt Introduced</t>
  </si>
  <si>
    <t>Project Cash Flow (if appropriate)</t>
  </si>
  <si>
    <t>Statement of Financial Performance</t>
  </si>
  <si>
    <t>Total Sales</t>
  </si>
  <si>
    <t>Net Profit Before Tax</t>
  </si>
  <si>
    <t>Cash Balances</t>
  </si>
  <si>
    <t xml:space="preserve">Intangibles </t>
  </si>
  <si>
    <t>Total Assets</t>
  </si>
  <si>
    <t>Shareholder Loans</t>
  </si>
  <si>
    <t>Bank Overdrafts</t>
  </si>
  <si>
    <t>Non-current/Term Liabilities</t>
  </si>
  <si>
    <t>Other Liabilities</t>
  </si>
  <si>
    <t>Total Liabilities</t>
  </si>
  <si>
    <t>SHF/Total Assets</t>
  </si>
  <si>
    <t>Statement of Cash Flows</t>
  </si>
  <si>
    <t>Increase in Intangibles</t>
  </si>
  <si>
    <t>Associate &amp; Non-consolidated Subsidiaries</t>
  </si>
  <si>
    <t>Dividends Distributed</t>
  </si>
  <si>
    <t>Total Use of Funds</t>
  </si>
  <si>
    <t>Equity Introduced</t>
  </si>
  <si>
    <t>Total Source of Funds</t>
  </si>
  <si>
    <t>% of Supplier's BOC spent in NZ</t>
  </si>
  <si>
    <t>% of Supplier's AV spent in NZ</t>
  </si>
  <si>
    <t>Year 0</t>
  </si>
  <si>
    <t>Year 1</t>
  </si>
  <si>
    <t>Year 2</t>
  </si>
  <si>
    <t>Year 3</t>
  </si>
  <si>
    <t>Year 4</t>
  </si>
  <si>
    <t>Year 5</t>
  </si>
  <si>
    <t>Optional overwrite</t>
  </si>
  <si>
    <t>Details about entering and allocating % to the Added Value amounts</t>
  </si>
  <si>
    <r>
      <t xml:space="preserve">Enter data only in the </t>
    </r>
    <r>
      <rPr>
        <b/>
        <i/>
        <sz val="11"/>
        <color theme="3"/>
        <rFont val="Calibri"/>
        <family val="2"/>
        <scheme val="minor"/>
      </rPr>
      <t xml:space="preserve">shaded </t>
    </r>
    <r>
      <rPr>
        <b/>
        <sz val="11"/>
        <color theme="3"/>
        <rFont val="Calibri"/>
        <family val="2"/>
        <scheme val="minor"/>
      </rPr>
      <t>cells</t>
    </r>
  </si>
  <si>
    <r>
      <t xml:space="preserve">Enter basic data in the </t>
    </r>
    <r>
      <rPr>
        <i/>
        <sz val="11"/>
        <color rgb="FF9C6500"/>
        <rFont val="Calibri"/>
        <family val="2"/>
        <scheme val="minor"/>
      </rPr>
      <t xml:space="preserve">yellow </t>
    </r>
    <r>
      <rPr>
        <sz val="11"/>
        <color rgb="FF9C6500"/>
        <rFont val="Calibri"/>
        <family val="2"/>
        <scheme val="minor"/>
      </rPr>
      <t>cells</t>
    </r>
  </si>
  <si>
    <t xml:space="preserve">Note: all revenue is recorded because revenue flow is not discriminatory in regard to its sources.  </t>
  </si>
  <si>
    <r>
      <t xml:space="preserve">1.  Record the </t>
    </r>
    <r>
      <rPr>
        <b/>
        <sz val="10"/>
        <rFont val="Calibri"/>
        <family val="2"/>
        <scheme val="minor"/>
      </rPr>
      <t>latest available results</t>
    </r>
    <r>
      <rPr>
        <sz val="10"/>
        <rFont val="Calibri"/>
        <family val="2"/>
        <scheme val="minor"/>
      </rPr>
      <t xml:space="preserve"> in the 'Year Zero' column.  This is the starting point immediately </t>
    </r>
    <r>
      <rPr>
        <i/>
        <sz val="10"/>
        <rFont val="Calibri"/>
        <family val="2"/>
        <scheme val="minor"/>
      </rPr>
      <t>before</t>
    </r>
    <r>
      <rPr>
        <sz val="10"/>
        <rFont val="Calibri"/>
        <family val="2"/>
        <scheme val="minor"/>
      </rPr>
      <t xml:space="preserve"> NZTE impacts the outcome.</t>
    </r>
  </si>
  <si>
    <r>
      <t xml:space="preserve">4.  </t>
    </r>
    <r>
      <rPr>
        <b/>
        <sz val="10"/>
        <rFont val="Calibri"/>
        <family val="2"/>
        <scheme val="minor"/>
      </rPr>
      <t>Consolidate wages and salaries.</t>
    </r>
    <r>
      <rPr>
        <sz val="10"/>
        <rFont val="Calibri"/>
        <family val="2"/>
        <scheme val="minor"/>
      </rPr>
      <t xml:space="preserve">  There are always grey areas, for example:</t>
    </r>
    <r>
      <rPr>
        <b/>
        <sz val="10"/>
        <rFont val="Calibri"/>
        <family val="2"/>
        <scheme val="minor"/>
      </rPr>
      <t xml:space="preserve">  </t>
    </r>
  </si>
  <si>
    <t>include the direct cost of employee benefits</t>
  </si>
  <si>
    <t>include directors fees as they are considered to be employees</t>
  </si>
  <si>
    <t>DO NOT include non-employees (eg consultants) as they are part of the 'Bought-Out' cost.</t>
  </si>
  <si>
    <t>The steps:</t>
  </si>
  <si>
    <r>
      <t xml:space="preserve">5.  Use logic to </t>
    </r>
    <r>
      <rPr>
        <b/>
        <sz val="10"/>
        <rFont val="Calibri"/>
        <family val="2"/>
      </rPr>
      <t xml:space="preserve">estimate the percentage of interest </t>
    </r>
    <r>
      <rPr>
        <sz val="10"/>
        <rFont val="Calibri"/>
        <family val="2"/>
      </rPr>
      <t>that goes into the New Zealand economy.  Note:</t>
    </r>
  </si>
  <si>
    <r>
      <t xml:space="preserve">enter </t>
    </r>
    <r>
      <rPr>
        <b/>
        <sz val="10"/>
        <rFont val="Calibri"/>
        <family val="2"/>
        <scheme val="minor"/>
      </rPr>
      <t xml:space="preserve">0% </t>
    </r>
    <r>
      <rPr>
        <sz val="10"/>
        <rFont val="Calibri"/>
        <family val="2"/>
        <scheme val="minor"/>
      </rPr>
      <t xml:space="preserve">if the interest payment goes to an </t>
    </r>
    <r>
      <rPr>
        <b/>
        <sz val="10"/>
        <rFont val="Calibri"/>
        <family val="2"/>
        <scheme val="minor"/>
      </rPr>
      <t>offshore lender</t>
    </r>
  </si>
  <si>
    <t>If interest payments are made to more than one lender, multiply the % by the % of the total interest paid.  For example:</t>
  </si>
  <si>
    <r>
      <t xml:space="preserve">if </t>
    </r>
    <r>
      <rPr>
        <b/>
        <sz val="10"/>
        <rFont val="Calibri"/>
        <family val="2"/>
        <scheme val="minor"/>
      </rPr>
      <t xml:space="preserve">30% </t>
    </r>
    <r>
      <rPr>
        <sz val="10"/>
        <rFont val="Calibri"/>
        <family val="2"/>
        <scheme val="minor"/>
      </rPr>
      <t xml:space="preserve">of the interest is paid to a </t>
    </r>
    <r>
      <rPr>
        <b/>
        <sz val="10"/>
        <rFont val="Calibri"/>
        <family val="2"/>
        <scheme val="minor"/>
      </rPr>
      <t>foreign lender</t>
    </r>
    <r>
      <rPr>
        <sz val="10"/>
        <rFont val="Calibri"/>
        <family val="2"/>
        <scheme val="minor"/>
      </rPr>
      <t>: 30% x 0% = 0% goes into New Zealand</t>
    </r>
  </si>
  <si>
    <r>
      <t xml:space="preserve">depreciation accounts for items that may wear out </t>
    </r>
    <r>
      <rPr>
        <b/>
        <i/>
        <sz val="10"/>
        <rFont val="Calibri"/>
        <family val="2"/>
        <scheme val="minor"/>
      </rPr>
      <t>some time in the future</t>
    </r>
    <r>
      <rPr>
        <i/>
        <sz val="10"/>
        <rFont val="Calibri"/>
        <family val="2"/>
        <scheme val="minor"/>
      </rPr>
      <t xml:space="preserve"> </t>
    </r>
    <r>
      <rPr>
        <sz val="10"/>
        <rFont val="Calibri"/>
        <family val="2"/>
        <scheme val="minor"/>
      </rPr>
      <t>for example machines and equipment.</t>
    </r>
  </si>
  <si>
    <r>
      <t xml:space="preserve">if most </t>
    </r>
    <r>
      <rPr>
        <b/>
        <i/>
        <sz val="10"/>
        <rFont val="Calibri"/>
        <family val="2"/>
        <scheme val="minor"/>
      </rPr>
      <t>items are purchased overseas</t>
    </r>
    <r>
      <rPr>
        <sz val="10"/>
        <rFont val="Calibri"/>
        <family val="2"/>
        <scheme val="minor"/>
      </rPr>
      <t xml:space="preserve"> - for example vehicles, high tech equipment, computer hardware - allocate a </t>
    </r>
    <r>
      <rPr>
        <b/>
        <i/>
        <sz val="10"/>
        <rFont val="Calibri"/>
        <family val="2"/>
        <scheme val="minor"/>
      </rPr>
      <t>low percentage</t>
    </r>
    <r>
      <rPr>
        <i/>
        <sz val="10"/>
        <rFont val="Calibri"/>
        <family val="2"/>
        <scheme val="minor"/>
      </rPr>
      <t xml:space="preserve"> </t>
    </r>
    <r>
      <rPr>
        <sz val="10"/>
        <rFont val="Calibri"/>
        <family val="2"/>
        <scheme val="minor"/>
      </rPr>
      <t>to the New Zealand economy.</t>
    </r>
  </si>
  <si>
    <r>
      <t xml:space="preserve">if depreciation is mostly for </t>
    </r>
    <r>
      <rPr>
        <b/>
        <i/>
        <sz val="10"/>
        <rFont val="Calibri"/>
        <family val="2"/>
        <scheme val="minor"/>
      </rPr>
      <t>locally made items</t>
    </r>
    <r>
      <rPr>
        <sz val="10"/>
        <rFont val="Calibri"/>
        <family val="2"/>
        <scheme val="minor"/>
      </rPr>
      <t xml:space="preserve"> - allocate a </t>
    </r>
    <r>
      <rPr>
        <b/>
        <i/>
        <sz val="10"/>
        <rFont val="Calibri"/>
        <family val="2"/>
        <scheme val="minor"/>
      </rPr>
      <t>high percentage</t>
    </r>
    <r>
      <rPr>
        <sz val="10"/>
        <rFont val="Calibri"/>
        <family val="2"/>
        <scheme val="minor"/>
      </rPr>
      <t xml:space="preserve"> to the New Zealand economy.</t>
    </r>
  </si>
  <si>
    <r>
      <t xml:space="preserve">6.  Use logic to </t>
    </r>
    <r>
      <rPr>
        <b/>
        <sz val="10"/>
        <rFont val="Calibri"/>
        <family val="2"/>
        <scheme val="minor"/>
      </rPr>
      <t>estimate the percentage of Depreciation and Amortisation</t>
    </r>
    <r>
      <rPr>
        <sz val="10"/>
        <rFont val="Calibri"/>
        <family val="2"/>
        <scheme val="minor"/>
      </rPr>
      <t xml:space="preserve"> that goes into the New Zealand economy.  </t>
    </r>
  </si>
  <si>
    <r>
      <t xml:space="preserve">For </t>
    </r>
    <r>
      <rPr>
        <b/>
        <sz val="10"/>
        <rFont val="Calibri"/>
        <family val="2"/>
        <scheme val="minor"/>
      </rPr>
      <t>depreciation</t>
    </r>
    <r>
      <rPr>
        <sz val="10"/>
        <rFont val="Calibri"/>
        <family val="2"/>
        <scheme val="minor"/>
      </rPr>
      <t xml:space="preserve"> note:</t>
    </r>
  </si>
  <si>
    <r>
      <t xml:space="preserve">For </t>
    </r>
    <r>
      <rPr>
        <b/>
        <sz val="10"/>
        <rFont val="Calibri"/>
        <family val="2"/>
        <scheme val="minor"/>
      </rPr>
      <t>amortisation</t>
    </r>
    <r>
      <rPr>
        <sz val="10"/>
        <rFont val="Calibri"/>
        <family val="2"/>
        <scheme val="minor"/>
      </rPr>
      <t xml:space="preserve"> note:</t>
    </r>
  </si>
  <si>
    <r>
      <t xml:space="preserve">amortisation accounts </t>
    </r>
    <r>
      <rPr>
        <b/>
        <i/>
        <sz val="10"/>
        <rFont val="Calibri"/>
        <family val="2"/>
        <scheme val="minor"/>
      </rPr>
      <t>for things that don't wear out</t>
    </r>
    <r>
      <rPr>
        <sz val="10"/>
        <rFont val="Calibri"/>
        <family val="2"/>
        <scheme val="minor"/>
      </rPr>
      <t xml:space="preserve"> - such as land, goodwill, brands and long-term building ownership.</t>
    </r>
  </si>
  <si>
    <r>
      <t xml:space="preserve">if amortisation is </t>
    </r>
    <r>
      <rPr>
        <b/>
        <i/>
        <sz val="10"/>
        <rFont val="Calibri"/>
        <family val="2"/>
        <scheme val="minor"/>
      </rPr>
      <t>for mostly local things</t>
    </r>
    <r>
      <rPr>
        <sz val="10"/>
        <rFont val="Calibri"/>
        <family val="2"/>
        <scheme val="minor"/>
      </rPr>
      <t>, allocate a high percentage to the New Zealand economy.</t>
    </r>
  </si>
  <si>
    <t>Apply the same weighting process used for the interest calculation to derive a % that goes into the New Zealand economy.</t>
  </si>
  <si>
    <t>Think about how retained earnings are likely to be spent.  If retained earnings are likely to:</t>
  </si>
  <si>
    <r>
      <t xml:space="preserve">9.  For </t>
    </r>
    <r>
      <rPr>
        <b/>
        <sz val="10"/>
        <rFont val="Calibri"/>
        <family val="2"/>
      </rPr>
      <t>dividend purposes</t>
    </r>
    <r>
      <rPr>
        <sz val="10"/>
        <rFont val="Calibri"/>
        <family val="2"/>
      </rPr>
      <t xml:space="preserve">, identify the </t>
    </r>
    <r>
      <rPr>
        <b/>
        <sz val="10"/>
        <rFont val="Calibri"/>
        <family val="2"/>
      </rPr>
      <t>country where shareholders pay their tax</t>
    </r>
    <r>
      <rPr>
        <sz val="10"/>
        <rFont val="Calibri"/>
        <family val="2"/>
      </rPr>
      <t>.</t>
    </r>
  </si>
  <si>
    <t>Weight the percent of dividend that will go into the New Zealand economy according to the percentage of shareholders that pay their tax in New Zealand.</t>
  </si>
  <si>
    <r>
      <t xml:space="preserve">10.  Identify the </t>
    </r>
    <r>
      <rPr>
        <b/>
        <sz val="10"/>
        <rFont val="Calibri"/>
        <family val="2"/>
      </rPr>
      <t xml:space="preserve">percent of the Bought Out Cost </t>
    </r>
    <r>
      <rPr>
        <sz val="10"/>
        <rFont val="Calibri"/>
        <family val="2"/>
      </rPr>
      <t>that is supplied within New Zealand.</t>
    </r>
  </si>
  <si>
    <t xml:space="preserve">Note: the creditors list could be used to identify the New Zealand suppliers.  </t>
  </si>
  <si>
    <t>General:</t>
  </si>
  <si>
    <t>Estimating the % of Added Value entering the New Zealand economy is an Art, not a Science!  Do not drill into detail, rough estimates are ok.</t>
  </si>
  <si>
    <r>
      <t xml:space="preserve">If desired, the model estimates the </t>
    </r>
    <r>
      <rPr>
        <b/>
        <i/>
        <sz val="10"/>
        <rFont val="Calibri"/>
        <family val="2"/>
        <scheme val="minor"/>
      </rPr>
      <t>impact of losses to competitors</t>
    </r>
    <r>
      <rPr>
        <sz val="10"/>
        <rFont val="Calibri"/>
        <family val="2"/>
        <scheme val="minor"/>
      </rPr>
      <t xml:space="preserve"> on the New Zealand economy.  </t>
    </r>
    <r>
      <rPr>
        <i/>
        <sz val="10"/>
        <rFont val="Calibri"/>
        <family val="2"/>
        <scheme val="minor"/>
      </rPr>
      <t>Unless this function is activated, competitor impact  is ignored.</t>
    </r>
  </si>
  <si>
    <t>Multiplier Effect on downstream Kiwi competitors</t>
  </si>
  <si>
    <t>Optional Overwrite</t>
  </si>
  <si>
    <t>% of Competitor's BOC spent in NZ</t>
  </si>
  <si>
    <t>% of Competitor's AV spent in NZ</t>
  </si>
  <si>
    <t>Current Assets/Current Liabs</t>
  </si>
  <si>
    <t xml:space="preserve">Other Non-cash adjustments </t>
  </si>
  <si>
    <t>Fulltime employees in NZ</t>
  </si>
  <si>
    <t>% of interest spent in NZ</t>
  </si>
  <si>
    <t>% of depr&amp;amort spent in NZ</t>
  </si>
  <si>
    <t>% of tax spent in NZ</t>
  </si>
  <si>
    <t>% of ret earnings spent in NZ</t>
  </si>
  <si>
    <t>% of BOC spent in NZ</t>
  </si>
  <si>
    <t xml:space="preserve">% of Supplier's Rev spent as BOC </t>
  </si>
  <si>
    <r>
      <t xml:space="preserve">3.  </t>
    </r>
    <r>
      <rPr>
        <b/>
        <sz val="10"/>
        <rFont val="Calibri"/>
        <family val="2"/>
        <scheme val="minor"/>
      </rPr>
      <t>Record all revenue.</t>
    </r>
    <r>
      <rPr>
        <sz val="10"/>
        <rFont val="Calibri"/>
        <family val="2"/>
        <scheme val="minor"/>
      </rPr>
      <t xml:space="preserve">  Include all revenue from trading and non-trading activites in the appropriate cells</t>
    </r>
    <r>
      <rPr>
        <b/>
        <sz val="10"/>
        <rFont val="Calibri"/>
        <family val="2"/>
        <scheme val="minor"/>
      </rPr>
      <t>.</t>
    </r>
  </si>
  <si>
    <t>Hint: estimate the amount of revenue that comes from international sources - by default the remaining income comes from New Zealand</t>
  </si>
  <si>
    <r>
      <t>8.R</t>
    </r>
    <r>
      <rPr>
        <b/>
        <sz val="10"/>
        <rFont val="Calibri"/>
        <family val="2"/>
        <scheme val="minor"/>
      </rPr>
      <t xml:space="preserve">etained earnings </t>
    </r>
    <r>
      <rPr>
        <sz val="10"/>
        <rFont val="Calibri"/>
        <family val="2"/>
        <scheme val="minor"/>
      </rPr>
      <t xml:space="preserve">are held by the business to pay for </t>
    </r>
    <r>
      <rPr>
        <b/>
        <sz val="10"/>
        <rFont val="Calibri"/>
        <family val="2"/>
        <scheme val="minor"/>
      </rPr>
      <t xml:space="preserve">future growth, or </t>
    </r>
    <r>
      <rPr>
        <sz val="10"/>
        <rFont val="Calibri"/>
        <family val="2"/>
        <scheme val="minor"/>
      </rPr>
      <t xml:space="preserve">to pay for </t>
    </r>
    <r>
      <rPr>
        <b/>
        <sz val="10"/>
        <rFont val="Calibri"/>
        <family val="2"/>
        <scheme val="minor"/>
      </rPr>
      <t xml:space="preserve">future rainy days. </t>
    </r>
  </si>
  <si>
    <t>The Bought Out Cost is the expenditure the business incurred for all the Goods &amp; Services consumed to generate the Revenue.  The amount remaining after the six 'Added Value*' amounts have been deducted from Revenue is called the Bought Out Cost.</t>
  </si>
  <si>
    <r>
      <t xml:space="preserve">*The </t>
    </r>
    <r>
      <rPr>
        <b/>
        <sz val="10"/>
        <rFont val="Calibri"/>
        <family val="2"/>
        <scheme val="minor"/>
      </rPr>
      <t>six 'Added Value' categories</t>
    </r>
    <r>
      <rPr>
        <sz val="10"/>
        <rFont val="Calibri"/>
        <family val="2"/>
        <scheme val="minor"/>
      </rPr>
      <t xml:space="preserve"> are: Salary &amp; Wages, Interest, Depreciation &amp; Annuities, Tax, Retained Profits and Dividends. </t>
    </r>
  </si>
  <si>
    <r>
      <t xml:space="preserve">The model </t>
    </r>
    <r>
      <rPr>
        <b/>
        <i/>
        <sz val="10"/>
        <rFont val="Calibri"/>
        <family val="2"/>
        <scheme val="minor"/>
      </rPr>
      <t>repeats the Added Value exercise three times</t>
    </r>
    <r>
      <rPr>
        <sz val="10"/>
        <rFont val="Calibri"/>
        <family val="2"/>
        <scheme val="minor"/>
      </rPr>
      <t xml:space="preserve">.  This estimates the impact on three levels of New Zealand suppliers on the New Zealand economy.  You </t>
    </r>
    <r>
      <rPr>
        <b/>
        <i/>
        <sz val="10"/>
        <rFont val="Calibri"/>
        <family val="2"/>
        <scheme val="minor"/>
      </rPr>
      <t>may switch off each repeat</t>
    </r>
    <r>
      <rPr>
        <sz val="10"/>
        <rFont val="Calibri"/>
        <family val="2"/>
        <scheme val="minor"/>
      </rPr>
      <t xml:space="preserve"> by overtyping the word </t>
    </r>
    <r>
      <rPr>
        <b/>
        <i/>
        <sz val="10"/>
        <rFont val="Calibri"/>
        <family val="2"/>
        <scheme val="minor"/>
      </rPr>
      <t xml:space="preserve">YES </t>
    </r>
    <r>
      <rPr>
        <sz val="10"/>
        <rFont val="Calibri"/>
        <family val="2"/>
        <scheme val="minor"/>
      </rPr>
      <t>with</t>
    </r>
    <r>
      <rPr>
        <b/>
        <i/>
        <sz val="10"/>
        <rFont val="Calibri"/>
        <family val="2"/>
        <scheme val="minor"/>
      </rPr>
      <t xml:space="preserve"> no</t>
    </r>
    <r>
      <rPr>
        <sz val="10"/>
        <rFont val="Calibri"/>
        <family val="2"/>
        <scheme val="minor"/>
      </rPr>
      <t>. (unhide the hidden rows to see the values)</t>
    </r>
  </si>
  <si>
    <r>
      <t xml:space="preserve">The model allows the </t>
    </r>
    <r>
      <rPr>
        <b/>
        <i/>
        <sz val="10"/>
        <rFont val="Calibri"/>
        <family val="2"/>
        <scheme val="minor"/>
      </rPr>
      <t>impact of the suppliers to be adjusted</t>
    </r>
    <r>
      <rPr>
        <sz val="10"/>
        <rFont val="Calibri"/>
        <family val="2"/>
        <scheme val="minor"/>
      </rPr>
      <t xml:space="preserve"> if desired: The default value is pre-set but may be over-ridden .</t>
    </r>
  </si>
  <si>
    <t>Fulltime employees NZ&amp;world</t>
  </si>
  <si>
    <t>Year end date:</t>
  </si>
  <si>
    <t>DEI annual discount rate %</t>
  </si>
  <si>
    <t>In regard to the Added Value generated. What percent is retained in New Zealand?</t>
  </si>
  <si>
    <t>In regard to the Added Value that will be lost.  What percent would have been  retained in New Zealand?</t>
  </si>
  <si>
    <t>In regard to the Bought Out Costs (above), what % is paid to other suppliers in NZ</t>
  </si>
  <si>
    <t>In regard to the revenue lost by the competitors, what % would have been spent on  Bought Out Costs (excludes sals &amp; wages).</t>
  </si>
  <si>
    <t>In regard to the Bought Out Costs (above), what % would have been paid to other suppliers in NZ</t>
  </si>
  <si>
    <t>% of Entity's Rev spent as BOC</t>
  </si>
  <si>
    <t>% of Entity's BOC spent in NZ</t>
  </si>
  <si>
    <t>%of Entity's AV spent in NZ</t>
  </si>
  <si>
    <t xml:space="preserve">Enter data only into the shaded cells. </t>
  </si>
  <si>
    <r>
      <t xml:space="preserve">7.  Record the % of </t>
    </r>
    <r>
      <rPr>
        <b/>
        <sz val="10"/>
        <rFont val="Calibri"/>
        <family val="2"/>
        <scheme val="minor"/>
      </rPr>
      <t xml:space="preserve">tax  paid </t>
    </r>
    <r>
      <rPr>
        <sz val="10"/>
        <rFont val="Calibri"/>
        <family val="2"/>
        <scheme val="minor"/>
      </rPr>
      <t>to the New Zealand government.  The remainder will go into other economies.</t>
    </r>
  </si>
  <si>
    <t xml:space="preserve">Optional </t>
  </si>
  <si>
    <t>Cell colour code: Enter data only into the coloured cells.</t>
  </si>
  <si>
    <t>% of dividend spent in NZ</t>
  </si>
  <si>
    <t>BOC = Bought Out Costs = All goods and services consumed  (excludes sals &amp; wages) .</t>
  </si>
  <si>
    <t>What % of the bought out costs was purchased in NZ ?</t>
  </si>
  <si>
    <t>What % of the shareholders (owners) are tax residents in NZ?</t>
  </si>
  <si>
    <t>What % of the tax went to the NZ Govt?</t>
  </si>
  <si>
    <t>Retained earnings may be spent on expanding the captial. What % of this will be spent in NZ?</t>
  </si>
  <si>
    <t>What % of  dep &amp; amort was accrued to compensate for the wear on capital items made in NZ?</t>
  </si>
  <si>
    <t>What % of the interest was paid to NZ entities?</t>
  </si>
  <si>
    <t>Tot SHF incl  S-holder Loans</t>
  </si>
  <si>
    <t>Curr assets (excl cash bals)</t>
  </si>
  <si>
    <t>Associate&amp;Non-consolidated subsids</t>
  </si>
  <si>
    <t>Fixed asset /non-current Assets</t>
  </si>
  <si>
    <t>For reference purposes only</t>
  </si>
  <si>
    <t xml:space="preserve">% of Competitor's Revn spent as BOC </t>
  </si>
  <si>
    <t xml:space="preserve">Project Revenue </t>
  </si>
  <si>
    <t>Shareholder Loans / Current Account Incr</t>
  </si>
  <si>
    <t>Shareholder loans repaid/ Curr acc withdrawals</t>
  </si>
  <si>
    <t>Term Liabilities &amp; Debt Repaid</t>
  </si>
  <si>
    <t>EBIT/Total Assets</t>
  </si>
  <si>
    <t>Sales/FTE $(000)</t>
  </si>
  <si>
    <t>Current Liabs (exclude odrafts)</t>
  </si>
  <si>
    <t>Entity =  The main firm we are considering in this analysis i.e. The supplier's customer.</t>
  </si>
  <si>
    <t xml:space="preserve">Earlier documents see imanage: </t>
  </si>
  <si>
    <t>NZTE should help companies maximise these attributes</t>
  </si>
  <si>
    <t xml:space="preserve"> The Added Value Model</t>
  </si>
  <si>
    <t>Enter a loss of income as a negative amount</t>
  </si>
  <si>
    <r>
      <t>•</t>
    </r>
    <r>
      <rPr>
        <sz val="24"/>
        <color rgb="FF000000"/>
        <rFont val="Calibri"/>
        <family val="2"/>
      </rPr>
      <t xml:space="preserve">Highly paid employees :                                                                    </t>
    </r>
    <r>
      <rPr>
        <b/>
        <sz val="24"/>
        <color rgb="FF000000"/>
        <rFont val="Calibri"/>
        <family val="2"/>
      </rPr>
      <t>PAYE</t>
    </r>
  </si>
  <si>
    <r>
      <t>•</t>
    </r>
    <r>
      <rPr>
        <sz val="24"/>
        <color rgb="FF000000"/>
        <rFont val="Calibri"/>
        <family val="2"/>
      </rPr>
      <t xml:space="preserve">High profitability  :                                                                             </t>
    </r>
    <r>
      <rPr>
        <b/>
        <sz val="24"/>
        <color rgb="FF000000"/>
        <rFont val="Calibri"/>
        <family val="2"/>
      </rPr>
      <t>Tax</t>
    </r>
  </si>
  <si>
    <r>
      <t>•</t>
    </r>
    <r>
      <rPr>
        <sz val="24"/>
        <color rgb="FF000000"/>
        <rFont val="Calibri"/>
        <family val="2"/>
      </rPr>
      <t xml:space="preserve">A high spend in NZ by wage,  salary and dividend earners :     </t>
    </r>
    <r>
      <rPr>
        <b/>
        <sz val="24"/>
        <color rgb="FF000000"/>
        <rFont val="Calibri"/>
        <family val="2"/>
      </rPr>
      <t>GST</t>
    </r>
  </si>
  <si>
    <t>The Government  sources of revenue from companies :</t>
  </si>
  <si>
    <t>A high spend on Bought Out Costs from other NZ companies creates a multiplyer effect by adding to the supplier's profits, salaries &amp; wages and dividends</t>
  </si>
  <si>
    <t>If there is a first tier supplier(s), what % of that supplier's (s') added value is spent in New Zealand?</t>
  </si>
  <si>
    <t>In this example, the % of interest paid into the New Zealand economy is: 43% + 10% + 0% = 53%.</t>
  </si>
  <si>
    <r>
      <t xml:space="preserve">if </t>
    </r>
    <r>
      <rPr>
        <b/>
        <sz val="10"/>
        <rFont val="Calibri"/>
        <family val="2"/>
        <scheme val="minor"/>
      </rPr>
      <t xml:space="preserve">60% </t>
    </r>
    <r>
      <rPr>
        <sz val="10"/>
        <rFont val="Calibri"/>
        <family val="2"/>
        <scheme val="minor"/>
      </rPr>
      <t xml:space="preserve">of the interest is paid to a </t>
    </r>
    <r>
      <rPr>
        <b/>
        <sz val="10"/>
        <rFont val="Calibri"/>
        <family val="2"/>
        <scheme val="minor"/>
      </rPr>
      <t>local NZ Bank</t>
    </r>
    <r>
      <rPr>
        <sz val="10"/>
        <rFont val="Calibri"/>
        <family val="2"/>
        <scheme val="minor"/>
      </rPr>
      <t>: 60% x 72% = 43% goes into New Zealand</t>
    </r>
  </si>
  <si>
    <r>
      <t xml:space="preserve">enter </t>
    </r>
    <r>
      <rPr>
        <b/>
        <sz val="10"/>
        <rFont val="Calibri"/>
        <family val="2"/>
        <scheme val="minor"/>
      </rPr>
      <t xml:space="preserve">72% </t>
    </r>
    <r>
      <rPr>
        <sz val="10"/>
        <rFont val="Calibri"/>
        <family val="2"/>
        <scheme val="minor"/>
      </rPr>
      <t xml:space="preserve">if the interest payment is to a </t>
    </r>
    <r>
      <rPr>
        <b/>
        <sz val="10"/>
        <rFont val="Calibri"/>
        <family val="2"/>
        <scheme val="minor"/>
      </rPr>
      <t xml:space="preserve">local New Zealand bank - </t>
    </r>
    <r>
      <rPr>
        <sz val="10"/>
        <rFont val="Calibri"/>
        <family val="2"/>
        <scheme val="minor"/>
      </rPr>
      <t>they get 72% of their funds from within New Zealand (72% was quoted in Dec 2016 by Tony Alexander, BNZ Bank economist)</t>
    </r>
  </si>
  <si>
    <r>
      <t xml:space="preserve">2.  </t>
    </r>
    <r>
      <rPr>
        <b/>
        <sz val="10"/>
        <rFont val="Calibri"/>
        <family val="2"/>
        <scheme val="minor"/>
      </rPr>
      <t>Forecast the outcomes</t>
    </r>
    <r>
      <rPr>
        <sz val="10"/>
        <rFont val="Calibri"/>
        <family val="2"/>
        <scheme val="minor"/>
      </rPr>
      <t xml:space="preserve"> for the next five years (years 1 - 5) as a </t>
    </r>
    <r>
      <rPr>
        <i/>
        <sz val="10"/>
        <rFont val="Calibri"/>
        <family val="2"/>
        <scheme val="minor"/>
      </rPr>
      <t xml:space="preserve">result of </t>
    </r>
    <r>
      <rPr>
        <sz val="10"/>
        <rFont val="Calibri"/>
        <family val="2"/>
        <scheme val="minor"/>
      </rPr>
      <t>NZTE involvement.  The model assumes that without NZTE involvement, the annual results will remain constant for the next five years.  In other words, all the forecasted changes are the result of NZTE involvement. (This option compares growth with year zero). There are three (or more) further clear options plus many variations  on these options.</t>
    </r>
  </si>
  <si>
    <r>
      <t xml:space="preserve">enter </t>
    </r>
    <r>
      <rPr>
        <b/>
        <sz val="10"/>
        <rFont val="Calibri"/>
        <family val="2"/>
        <scheme val="minor"/>
      </rPr>
      <t>100%</t>
    </r>
    <r>
      <rPr>
        <sz val="10"/>
        <rFont val="Calibri"/>
        <family val="2"/>
        <scheme val="minor"/>
      </rPr>
      <t xml:space="preserve"> if the interest payment is to a </t>
    </r>
    <r>
      <rPr>
        <b/>
        <sz val="10"/>
        <rFont val="Calibri"/>
        <family val="2"/>
        <scheme val="minor"/>
      </rPr>
      <t xml:space="preserve">New Zealand domiciled private lender </t>
    </r>
    <r>
      <rPr>
        <sz val="10"/>
        <rFont val="Calibri"/>
        <family val="2"/>
        <scheme val="minor"/>
      </rPr>
      <t>- E.g. Private shareholders may also lend money to their company.</t>
    </r>
  </si>
  <si>
    <r>
      <t xml:space="preserve">if </t>
    </r>
    <r>
      <rPr>
        <b/>
        <sz val="10"/>
        <rFont val="Calibri"/>
        <family val="2"/>
        <scheme val="minor"/>
      </rPr>
      <t xml:space="preserve">10% </t>
    </r>
    <r>
      <rPr>
        <sz val="10"/>
        <rFont val="Calibri"/>
        <family val="2"/>
        <scheme val="minor"/>
      </rPr>
      <t xml:space="preserve">of the interest is paid to a </t>
    </r>
    <r>
      <rPr>
        <b/>
        <sz val="10"/>
        <rFont val="Calibri"/>
        <family val="2"/>
        <scheme val="minor"/>
      </rPr>
      <t>New Zealand lender</t>
    </r>
    <r>
      <rPr>
        <sz val="10"/>
        <rFont val="Calibri"/>
        <family val="2"/>
        <scheme val="minor"/>
      </rPr>
      <t>: 10% x 100% = 10% goes into New Zealand</t>
    </r>
  </si>
  <si>
    <r>
      <t>record the</t>
    </r>
    <r>
      <rPr>
        <b/>
        <sz val="10"/>
        <rFont val="Calibri"/>
        <family val="2"/>
        <scheme val="minor"/>
      </rPr>
      <t xml:space="preserve"> tax obligation year by yea</t>
    </r>
    <r>
      <rPr>
        <sz val="10"/>
        <rFont val="Calibri"/>
        <family val="2"/>
        <scheme val="minor"/>
      </rPr>
      <t>r - whehter it is actually paid in that year or not: This helps simplify the model.</t>
    </r>
  </si>
  <si>
    <r>
      <t xml:space="preserve">* go toward (for example) </t>
    </r>
    <r>
      <rPr>
        <b/>
        <i/>
        <sz val="10"/>
        <rFont val="Calibri"/>
        <family val="2"/>
        <scheme val="minor"/>
      </rPr>
      <t>more equipment purchased from overseas</t>
    </r>
    <r>
      <rPr>
        <sz val="10"/>
        <rFont val="Calibri"/>
        <family val="2"/>
        <scheme val="minor"/>
      </rPr>
      <t>, apply a low percentage to the New Zealand economy.</t>
    </r>
  </si>
  <si>
    <r>
      <t xml:space="preserve">* go toward (for example) </t>
    </r>
    <r>
      <rPr>
        <b/>
        <i/>
        <sz val="10"/>
        <rFont val="Calibri"/>
        <family val="2"/>
        <scheme val="minor"/>
      </rPr>
      <t>a new building in New Zealand</t>
    </r>
    <r>
      <rPr>
        <sz val="10"/>
        <rFont val="Calibri"/>
        <family val="2"/>
        <scheme val="minor"/>
      </rPr>
      <t>, apply a high percentage to the New Zealand economy.</t>
    </r>
  </si>
  <si>
    <r>
      <t>(</t>
    </r>
    <r>
      <rPr>
        <sz val="10"/>
        <color rgb="FFFF0000"/>
        <rFont val="Arial"/>
        <family val="2"/>
      </rPr>
      <t>Cost</t>
    </r>
    <r>
      <rPr>
        <sz val="10"/>
        <rFont val="Arial"/>
        <family val="2"/>
      </rPr>
      <t>) of goods/services sold</t>
    </r>
  </si>
  <si>
    <r>
      <t>Overheads (</t>
    </r>
    <r>
      <rPr>
        <sz val="10"/>
        <color rgb="FFFF0000"/>
        <rFont val="Arial"/>
        <family val="2"/>
      </rPr>
      <t>Cost</t>
    </r>
    <r>
      <rPr>
        <sz val="10"/>
        <rFont val="Arial"/>
        <family val="2"/>
      </rPr>
      <t>)</t>
    </r>
  </si>
  <si>
    <r>
      <t>Net Interest (</t>
    </r>
    <r>
      <rPr>
        <sz val="10"/>
        <color rgb="FFFF0000"/>
        <rFont val="Arial"/>
        <family val="2"/>
      </rPr>
      <t>cost</t>
    </r>
    <r>
      <rPr>
        <sz val="10"/>
        <rFont val="Arial"/>
        <family val="2"/>
      </rPr>
      <t>) income</t>
    </r>
  </si>
  <si>
    <r>
      <t>Deprec &amp; Amort (</t>
    </r>
    <r>
      <rPr>
        <sz val="10"/>
        <color rgb="FFFF0000"/>
        <rFont val="Arial"/>
        <family val="2"/>
      </rPr>
      <t>cost</t>
    </r>
    <r>
      <rPr>
        <sz val="10"/>
        <rFont val="Arial"/>
        <family val="2"/>
      </rPr>
      <t>)</t>
    </r>
  </si>
  <si>
    <r>
      <t>Taxation (</t>
    </r>
    <r>
      <rPr>
        <sz val="10"/>
        <color rgb="FFFF0000"/>
        <rFont val="Arial"/>
        <family val="2"/>
      </rPr>
      <t>cost</t>
    </r>
    <r>
      <rPr>
        <sz val="10"/>
        <rFont val="Arial"/>
        <family val="2"/>
      </rPr>
      <t>)</t>
    </r>
  </si>
  <si>
    <r>
      <t xml:space="preserve">∆ of compeditor's  Income </t>
    </r>
    <r>
      <rPr>
        <sz val="8"/>
        <color rgb="FFFF0000"/>
        <rFont val="Arial"/>
        <family val="2"/>
      </rPr>
      <t xml:space="preserve"> (less)</t>
    </r>
  </si>
  <si>
    <t>AV = Added Value</t>
  </si>
  <si>
    <r>
      <rPr>
        <sz val="8"/>
        <rFont val="Calibri"/>
        <family val="2"/>
      </rPr>
      <t>∆</t>
    </r>
    <r>
      <rPr>
        <sz val="8"/>
        <rFont val="Arial"/>
        <family val="2"/>
      </rPr>
      <t xml:space="preserve"> = Change. BOC = Bought out cost</t>
    </r>
  </si>
  <si>
    <r>
      <t>$sals&amp;wages paid in NZ(</t>
    </r>
    <r>
      <rPr>
        <sz val="10"/>
        <color rgb="FFFF0000"/>
        <rFont val="Arial"/>
        <family val="2"/>
      </rPr>
      <t>cost</t>
    </r>
    <r>
      <rPr>
        <sz val="10"/>
        <rFont val="Arial"/>
        <family val="2"/>
      </rPr>
      <t>)</t>
    </r>
  </si>
  <si>
    <r>
      <t>$sals&amp;wages NZ&amp;world (</t>
    </r>
    <r>
      <rPr>
        <sz val="10"/>
        <color rgb="FFFF0000"/>
        <rFont val="Arial"/>
        <family val="2"/>
      </rPr>
      <t>cost</t>
    </r>
    <r>
      <rPr>
        <sz val="10"/>
        <rFont val="Arial"/>
        <family val="2"/>
      </rPr>
      <t>)</t>
    </r>
  </si>
  <si>
    <t>NAME OF ENTITY</t>
  </si>
  <si>
    <t>$'000 Actual</t>
  </si>
  <si>
    <t>$'000 Fcast</t>
  </si>
  <si>
    <r>
      <t>Project Operating Expenditure</t>
    </r>
    <r>
      <rPr>
        <sz val="10"/>
        <color rgb="FFFF0000"/>
        <rFont val="Arial"/>
        <family val="2"/>
      </rPr>
      <t xml:space="preserve"> (cost)</t>
    </r>
  </si>
  <si>
    <t>$'000</t>
  </si>
  <si>
    <t>Include ∆ of NZ  AV from  tier 1 Suppliers?  "no" or "yes"</t>
  </si>
  <si>
    <t>Include ∆ of NZ  AV from tier 2 Suppliers? "no" or "yes"</t>
  </si>
  <si>
    <t>Include ∆ of NZ  AV from tier 3 Suppliers? "no" or "yes"</t>
  </si>
  <si>
    <t>Include ∆ of AV from tier 1 Competitors?  "no" or "yes"</t>
  </si>
  <si>
    <t>Include ∆ of AV from tier 2 Competitors?  "no" or "yes"</t>
  </si>
  <si>
    <t>Include ∆ of AV from tier 3 Competitors?  "no" or "yes"</t>
  </si>
  <si>
    <t>If you wish: 'Manually copy here, the f'cast data from the "Source of all Funds".</t>
  </si>
  <si>
    <t>Current Year:</t>
  </si>
  <si>
    <t>(Overwriting the numbers in the  Brown Cells are optional)</t>
  </si>
  <si>
    <r>
      <t>Project Capital Expenditure</t>
    </r>
    <r>
      <rPr>
        <sz val="10"/>
        <color rgb="FFFF0000"/>
        <rFont val="Arial"/>
        <family val="2"/>
      </rPr>
      <t xml:space="preserve"> (cost)</t>
    </r>
  </si>
  <si>
    <t>Add other grants e,g,  MSI R&amp;D etc.</t>
  </si>
  <si>
    <t>Enter "yes" if you wish for the impact of tier 1 suppliers to be included in the DEI calculation.</t>
  </si>
  <si>
    <t>Enter "yes" if you wish for the impact of tier 2 suppliers to be included in the DEI calculation..</t>
  </si>
  <si>
    <t>Enter "yes" if you wish for the impact of tier 3 suppliers to be included in the DEI calculation.</t>
  </si>
  <si>
    <t>Enter "yes" if you wish for the impact of tier 1 competitors to be included in the DEI calculation.</t>
  </si>
  <si>
    <t>Enter "yes" if you wish for the impact of tier 2 competitors to be included in the DEI calculation.</t>
  </si>
  <si>
    <t>Enter "yes" if you wish for the impact of tier 3 competitors to be included in the DEI calculation.</t>
  </si>
  <si>
    <t>Overseas FX inflow from the sale of the entity (does not affect the balance sheet)</t>
  </si>
  <si>
    <r>
      <t>Incr</t>
    </r>
    <r>
      <rPr>
        <sz val="10"/>
        <color rgb="FFFF0000"/>
        <rFont val="Arial"/>
        <family val="2"/>
      </rPr>
      <t xml:space="preserve"> (Decr)</t>
    </r>
    <r>
      <rPr>
        <sz val="10"/>
        <rFont val="Arial"/>
        <family val="2"/>
      </rPr>
      <t xml:space="preserve"> in working capital (excl cash &amp; OD)</t>
    </r>
  </si>
  <si>
    <r>
      <t>Incr</t>
    </r>
    <r>
      <rPr>
        <sz val="10"/>
        <color rgb="FFFF0000"/>
        <rFont val="Arial"/>
        <family val="2"/>
      </rPr>
      <t xml:space="preserve"> (Decr)</t>
    </r>
    <r>
      <rPr>
        <sz val="10"/>
        <rFont val="Arial"/>
        <family val="2"/>
      </rPr>
      <t xml:space="preserve"> in Working capital ( cash &amp; OD)</t>
    </r>
  </si>
  <si>
    <r>
      <t>Net Incr/</t>
    </r>
    <r>
      <rPr>
        <sz val="10"/>
        <color rgb="FFFF0000"/>
        <rFont val="Arial"/>
        <family val="2"/>
      </rPr>
      <t>(Decr)</t>
    </r>
    <r>
      <rPr>
        <sz val="10"/>
        <rFont val="Arial"/>
        <family val="2"/>
      </rPr>
      <t xml:space="preserve"> in working capital</t>
    </r>
  </si>
  <si>
    <t>Optional overwrite in brown cells</t>
  </si>
  <si>
    <t>Write "no" or "yes"</t>
  </si>
  <si>
    <r>
      <t xml:space="preserve">The entry of data into the </t>
    </r>
    <r>
      <rPr>
        <i/>
        <sz val="10"/>
        <rFont val="Arial"/>
        <family val="2"/>
      </rPr>
      <t>brown</t>
    </r>
    <r>
      <rPr>
        <sz val="10"/>
        <rFont val="Arial"/>
        <family val="2"/>
      </rPr>
      <t xml:space="preserve"> cells is optional. Or overwriting the brown cells is optional</t>
    </r>
  </si>
  <si>
    <t>tier 1+2+3</t>
  </si>
  <si>
    <t>Optional overwrite in brown cells.</t>
  </si>
  <si>
    <t>In regard to the revenue received by the  Entity, this % will be spent on  Bought Out Costs (BOC excludes sals &amp; wages).</t>
  </si>
  <si>
    <r>
      <t>Domestic other Income/(</t>
    </r>
    <r>
      <rPr>
        <sz val="8"/>
        <color rgb="FFFF0000"/>
        <rFont val="Arial"/>
        <family val="2"/>
      </rPr>
      <t>expenses</t>
    </r>
    <r>
      <rPr>
        <sz val="8"/>
        <rFont val="Arial"/>
        <family val="2"/>
      </rPr>
      <t>)</t>
    </r>
  </si>
  <si>
    <r>
      <t>Foreign other Income/(</t>
    </r>
    <r>
      <rPr>
        <sz val="8"/>
        <color rgb="FFFF0000"/>
        <rFont val="Arial"/>
        <family val="2"/>
      </rPr>
      <t>expenses</t>
    </r>
    <r>
      <rPr>
        <sz val="8"/>
        <rFont val="Arial"/>
        <family val="2"/>
      </rPr>
      <t>)</t>
    </r>
  </si>
  <si>
    <t>Full DEI amount  (discounted)</t>
  </si>
  <si>
    <t>no</t>
  </si>
  <si>
    <t>Statement of Financial Position (The Balance Sheet)</t>
  </si>
  <si>
    <t>Government Project Grant</t>
  </si>
  <si>
    <t xml:space="preserve">Some PRODUCTIVITY RATIOS </t>
  </si>
  <si>
    <t>Total AV Retained in NZ (DEI)</t>
  </si>
  <si>
    <t>Net Cost of Project (discounted)</t>
  </si>
  <si>
    <t>Number of  staff, paid over $100K per annum.</t>
  </si>
  <si>
    <t xml:space="preserve">Some Productivity Measures </t>
  </si>
  <si>
    <t>DAPA = Discounted Average Per Annum</t>
  </si>
  <si>
    <t xml:space="preserve">Ave No. of Employees paid over $100K per annum </t>
  </si>
  <si>
    <t xml:space="preserve">ENTITY's REVENUE. DAPA </t>
  </si>
  <si>
    <t>ENTITY's ADDED VALUE. DAPA</t>
  </si>
  <si>
    <t>ENTITY's BOUGHT OUT COSTS. DAPA</t>
  </si>
  <si>
    <t>DIRECT ECONOMIC IMPACT (DEI) . DAPA</t>
  </si>
  <si>
    <t>Total Salary &amp; Wages. DAPA</t>
  </si>
  <si>
    <t>Added Value/Revenue (DAPA)</t>
  </si>
  <si>
    <t>Direct Economic Impact /Revenue (DAPA)</t>
  </si>
  <si>
    <t>Added Value/BOC (DAPA)</t>
  </si>
  <si>
    <t>Direct Economic Impact (DEI)/BOC. (DAPA)</t>
  </si>
  <si>
    <t>Direct Economic Impact (DEI)/ Employee (DAPA)</t>
  </si>
  <si>
    <t>Direct Economic Impact (DEI)/Sal&amp;Wage $ (DAPA)</t>
  </si>
  <si>
    <t>DEI/High paid salary &amp;wages (DAPA)</t>
  </si>
  <si>
    <t>High paid salaries and wages/BOC (DAPA)</t>
  </si>
  <si>
    <t xml:space="preserve">Ave Total Number of Employees </t>
  </si>
  <si>
    <t xml:space="preserve"> High Paid Salaries &amp; Wages. DAPA</t>
  </si>
  <si>
    <r>
      <t xml:space="preserve">Total $ paid to those receiving over $100K per annum </t>
    </r>
    <r>
      <rPr>
        <sz val="10"/>
        <color rgb="FFFF0000"/>
        <rFont val="Arial"/>
        <family val="2"/>
      </rPr>
      <t>(cost $,000))</t>
    </r>
  </si>
  <si>
    <t xml:space="preserve">ADDED VALUE &amp; DEI </t>
  </si>
  <si>
    <t>SUM</t>
  </si>
  <si>
    <t>Impact of entity on NZ suppliers and competitors</t>
  </si>
  <si>
    <t>Full DEI Multiple from a Project</t>
  </si>
  <si>
    <t>for guidence</t>
  </si>
  <si>
    <t>Discount rate</t>
  </si>
  <si>
    <t>Forecasted years</t>
  </si>
  <si>
    <t>Write "yes" if  there is  a primary tier of supplier(s) that supply the first tier supplier(s)?</t>
  </si>
  <si>
    <t>Write "yes" if there is a secondary  tier of supplier(s) that supply the secondary  supplier(s)?</t>
  </si>
  <si>
    <t>Write "yes" if there is a tertiary  tier of supplier(s) that supply the tertiary  supplier(s)?</t>
  </si>
  <si>
    <t>Write "yes" if  there is  a primary  tier of supplier(s) that supply the first tier competitor(s)?</t>
  </si>
  <si>
    <t>Write "yes" if there is a secondary  tier of supplier(s) that supply the secondary  compeditor(s)?</t>
  </si>
  <si>
    <t>Write "yes" if there is a tertiary  tier of supplier(s) that supply the tertiary competitor(s)?</t>
  </si>
  <si>
    <t>SALARY &amp; WAGE BOX</t>
  </si>
  <si>
    <t>PROJECT BOX</t>
  </si>
  <si>
    <t>ALLOCATION BOX</t>
  </si>
  <si>
    <t>FOREIGN INCOME FROM THE SALE OF THE ENTITY TO A FOREIGN BUYER BOX</t>
  </si>
  <si>
    <t>BOC Incurred by entity spent in NZ (discounted)</t>
  </si>
  <si>
    <t>AV Created by Entity retained in NZ (discounted)</t>
  </si>
  <si>
    <t>AV Created by NZ suppliers (discounted)</t>
  </si>
  <si>
    <t>AV Created by NZ competitors (discounted)</t>
  </si>
  <si>
    <t>Foreign income from sale of company (discounted)</t>
  </si>
  <si>
    <t>yes</t>
  </si>
  <si>
    <r>
      <t>ADDED VALUE &amp; DEI Calculator (</t>
    </r>
    <r>
      <rPr>
        <b/>
        <i/>
        <sz val="14"/>
        <rFont val="Arial"/>
        <family val="2"/>
      </rPr>
      <t>I. Lockie : July 2020</t>
    </r>
    <r>
      <rPr>
        <b/>
        <sz val="14"/>
        <rFont val="Arial"/>
        <family val="2"/>
      </rPr>
      <t>)</t>
    </r>
  </si>
  <si>
    <t>Red cells: Optional to populate or overwrite</t>
  </si>
  <si>
    <t>suppliers 1+2+3</t>
  </si>
  <si>
    <t>compeditors 1+2+3</t>
  </si>
  <si>
    <t>Discount Rate</t>
  </si>
  <si>
    <t>Worked Example Limited</t>
  </si>
  <si>
    <t xml:space="preserve">Yellow cells: Required to be zero, or populated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</si>
</sst>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Red]\-&quot;$&quot;#,##0.00"/>
    <numFmt numFmtId="44" formatCode="_-&quot;$&quot;* #,##0.00_-;\-&quot;$&quot;* #,##0.00_-;_-&quot;$&quot;* &quot;-&quot;??_-;_-@_-"/>
    <numFmt numFmtId="164" formatCode="_(&quot;$&quot;* #,##0.00_);_(&quot;$&quot;* \(#,##0.00\);_(&quot;$&quot;* &quot;-&quot;??_);_(@_)"/>
    <numFmt numFmtId="165" formatCode="_(* #,##0.00_);_(* \(#,##0.00\);_(* &quot;-&quot;??_);_(@_)"/>
    <numFmt numFmtId="166" formatCode="#,##0_ ;[Red]\-#,##0\ "/>
    <numFmt numFmtId="167" formatCode="_(* #,##0_);_(* \(#,##0\);_(* &quot;-&quot;??_);_(@_)"/>
    <numFmt numFmtId="168" formatCode="0.0%"/>
    <numFmt numFmtId="169" formatCode="&quot;$&quot;#,##0"/>
    <numFmt numFmtId="170" formatCode="#,##0;[Red]\(#,##0\);\-"/>
    <numFmt numFmtId="171" formatCode="0%;\%;\-"/>
    <numFmt numFmtId="172" formatCode="0;[Red]0"/>
    <numFmt numFmtId="173" formatCode="0_ ;[Red]\-0\ "/>
    <numFmt numFmtId="174" formatCode="0_ ;\-0\ "/>
    <numFmt numFmtId="175" formatCode="_-&quot;$&quot;* #,##0.0_-;\-&quot;$&quot;* #,##0.0_-;_-&quot;$&quot;* &quot;-&quot;??_-;_-@_-"/>
    <numFmt numFmtId="176" formatCode="#,##0.00_ ;[Red]\-#,##0.00\ "/>
    <numFmt numFmtId="177" formatCode="#,##0.00;[Red]\(#,##0.00\);\-"/>
    <numFmt numFmtId="178" formatCode="#,##0.0;[Red]\(#,##0.0\);\-"/>
    <numFmt numFmtId="179" formatCode="0_);[Red]\(0\)"/>
    <numFmt numFmtId="180" formatCode="#,##0.0000000_ ;[Red]\-#,##0.0000000\ "/>
    <numFmt numFmtId="181" formatCode="0.0"/>
  </numFmts>
  <fonts count="63" x14ac:knownFonts="1">
    <font>
      <sz val="10"/>
      <name val="Arial"/>
    </font>
    <font>
      <sz val="10"/>
      <name val="Arial"/>
      <family val="2"/>
    </font>
    <font>
      <b/>
      <u/>
      <sz val="10"/>
      <name val="Arial"/>
      <family val="2"/>
    </font>
    <font>
      <sz val="8"/>
      <name val="Arial"/>
      <family val="2"/>
    </font>
    <font>
      <b/>
      <sz val="10"/>
      <name val="Arial"/>
      <family val="2"/>
    </font>
    <font>
      <i/>
      <sz val="10"/>
      <name val="Arial"/>
      <family val="2"/>
    </font>
    <font>
      <u/>
      <sz val="10"/>
      <name val="Arial"/>
      <family val="2"/>
    </font>
    <font>
      <b/>
      <sz val="14"/>
      <name val="Arial"/>
      <family val="2"/>
    </font>
    <font>
      <sz val="10"/>
      <name val="Arial"/>
      <family val="2"/>
    </font>
    <font>
      <b/>
      <sz val="12"/>
      <name val="Arial"/>
      <family val="2"/>
    </font>
    <font>
      <sz val="9"/>
      <name val="Arial"/>
      <family val="2"/>
    </font>
    <font>
      <b/>
      <sz val="8"/>
      <name val="Arial"/>
      <family val="2"/>
    </font>
    <font>
      <u/>
      <sz val="8"/>
      <name val="Arial"/>
      <family val="2"/>
    </font>
    <font>
      <sz val="8"/>
      <name val="Calibri"/>
      <family val="2"/>
    </font>
    <font>
      <b/>
      <sz val="11"/>
      <name val="Arial"/>
      <family val="2"/>
    </font>
    <font>
      <u val="singleAccounting"/>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b/>
      <sz val="12"/>
      <color theme="3"/>
      <name val="Calibri"/>
      <family val="2"/>
      <scheme val="minor"/>
    </font>
    <font>
      <b/>
      <i/>
      <sz val="11"/>
      <color theme="3"/>
      <name val="Calibri"/>
      <family val="2"/>
      <scheme val="minor"/>
    </font>
    <font>
      <i/>
      <sz val="11"/>
      <color rgb="FF9C6500"/>
      <name val="Calibri"/>
      <family val="2"/>
      <scheme val="minor"/>
    </font>
    <font>
      <sz val="10"/>
      <name val="Calibri"/>
      <family val="2"/>
    </font>
    <font>
      <sz val="10"/>
      <name val="Calibri"/>
      <family val="2"/>
      <scheme val="minor"/>
    </font>
    <font>
      <i/>
      <sz val="10"/>
      <name val="Calibri"/>
      <family val="2"/>
      <scheme val="minor"/>
    </font>
    <font>
      <b/>
      <i/>
      <sz val="11"/>
      <color rgb="FF7F7F7F"/>
      <name val="Calibri"/>
      <family val="2"/>
      <scheme val="minor"/>
    </font>
    <font>
      <b/>
      <sz val="10"/>
      <name val="Calibri"/>
      <family val="2"/>
      <scheme val="minor"/>
    </font>
    <font>
      <b/>
      <i/>
      <sz val="10"/>
      <color rgb="FF7F7F7F"/>
      <name val="Calibri"/>
      <family val="2"/>
      <scheme val="minor"/>
    </font>
    <font>
      <b/>
      <sz val="10"/>
      <name val="Calibri"/>
      <family val="2"/>
    </font>
    <font>
      <b/>
      <i/>
      <sz val="10"/>
      <name val="Calibri"/>
      <family val="2"/>
      <scheme val="minor"/>
    </font>
    <font>
      <i/>
      <sz val="10"/>
      <color rgb="FF7F7F7F"/>
      <name val="Calibri"/>
      <family val="2"/>
      <scheme val="minor"/>
    </font>
    <font>
      <sz val="10"/>
      <color rgb="FFFF0000"/>
      <name val="Arial"/>
      <family val="2"/>
    </font>
    <font>
      <sz val="11"/>
      <name val="Arial"/>
      <family val="2"/>
    </font>
    <font>
      <i/>
      <sz val="8"/>
      <name val="Arial"/>
      <family val="2"/>
    </font>
    <font>
      <sz val="8"/>
      <color rgb="FF00B050"/>
      <name val="Arial"/>
      <family val="2"/>
    </font>
    <font>
      <sz val="8"/>
      <color rgb="FFFF0000"/>
      <name val="Arial"/>
      <family val="2"/>
    </font>
    <font>
      <sz val="10"/>
      <color rgb="FF7030A0"/>
      <name val="Arial"/>
      <family val="2"/>
    </font>
    <font>
      <b/>
      <sz val="10"/>
      <color indexed="10"/>
      <name val="Arial"/>
      <family val="2"/>
    </font>
    <font>
      <sz val="10"/>
      <color indexed="10"/>
      <name val="Arial"/>
      <family val="2"/>
    </font>
    <font>
      <b/>
      <sz val="20"/>
      <color rgb="FFFF0000"/>
      <name val="Calibri"/>
      <family val="2"/>
    </font>
    <font>
      <sz val="24"/>
      <name val="Arial"/>
      <family val="2"/>
    </font>
    <font>
      <sz val="24"/>
      <color rgb="FF000000"/>
      <name val="Calibri"/>
      <family val="2"/>
    </font>
    <font>
      <b/>
      <sz val="24"/>
      <color rgb="FF000000"/>
      <name val="Calibri"/>
      <family val="2"/>
    </font>
    <font>
      <b/>
      <sz val="28"/>
      <name val="Arial"/>
      <family val="2"/>
    </font>
    <font>
      <sz val="28"/>
      <name val="Arial"/>
      <family val="2"/>
    </font>
    <font>
      <sz val="14"/>
      <name val="Calibri"/>
      <family val="2"/>
      <scheme val="minor"/>
    </font>
    <font>
      <b/>
      <i/>
      <sz val="10"/>
      <name val="Arial"/>
      <family val="2"/>
    </font>
    <font>
      <b/>
      <sz val="9"/>
      <name val="Arial"/>
      <family val="2"/>
    </font>
    <font>
      <sz val="10"/>
      <name val="Arial"/>
      <family val="2"/>
    </font>
    <font>
      <b/>
      <i/>
      <sz val="8"/>
      <name val="Arial"/>
      <family val="2"/>
    </font>
    <font>
      <b/>
      <u/>
      <sz val="9"/>
      <name val="Arial"/>
      <family val="2"/>
    </font>
    <font>
      <b/>
      <sz val="9"/>
      <color indexed="10"/>
      <name val="Arial"/>
      <family val="2"/>
    </font>
    <font>
      <sz val="9"/>
      <color rgb="FF7030A0"/>
      <name val="Arial"/>
      <family val="2"/>
    </font>
    <font>
      <sz val="9"/>
      <color indexed="10"/>
      <name val="Arial"/>
      <family val="2"/>
    </font>
    <font>
      <sz val="9"/>
      <color rgb="FF0000FF"/>
      <name val="Arial"/>
      <family val="2"/>
    </font>
    <font>
      <strike/>
      <sz val="10"/>
      <name val="Arial"/>
      <family val="2"/>
    </font>
    <font>
      <sz val="10"/>
      <color theme="3" tint="0.59999389629810485"/>
      <name val="Arial"/>
      <family val="2"/>
    </font>
    <font>
      <sz val="10"/>
      <color theme="1"/>
      <name val="Arial"/>
      <family val="2"/>
    </font>
    <font>
      <sz val="10"/>
      <color rgb="FFFF6699"/>
      <name val="Arial"/>
      <family val="2"/>
    </font>
    <font>
      <b/>
      <i/>
      <sz val="14"/>
      <name val="Arial"/>
      <family val="2"/>
    </font>
  </fonts>
  <fills count="11">
    <fill>
      <patternFill patternType="none"/>
    </fill>
    <fill>
      <patternFill patternType="gray125"/>
    </fill>
    <fill>
      <patternFill patternType="solid">
        <fgColor rgb="FFFFFF99"/>
        <bgColor indexed="64"/>
      </patternFill>
    </fill>
    <fill>
      <patternFill patternType="solid">
        <fgColor rgb="FFFFC7CE"/>
      </patternFill>
    </fill>
    <fill>
      <patternFill patternType="solid">
        <fgColor rgb="FFFFEB9C"/>
      </patternFill>
    </fill>
    <fill>
      <patternFill patternType="solid">
        <fgColor theme="8" tint="0.59996337778862885"/>
        <bgColor indexed="64"/>
      </patternFill>
    </fill>
    <fill>
      <patternFill patternType="solid">
        <fgColor rgb="FFFFCCFF"/>
        <bgColor indexed="64"/>
      </patternFill>
    </fill>
    <fill>
      <patternFill patternType="solid">
        <fgColor rgb="FF00B050"/>
        <bgColor indexed="64"/>
      </patternFill>
    </fill>
    <fill>
      <patternFill patternType="solid">
        <fgColor rgb="FFFF9999"/>
        <bgColor indexed="64"/>
      </patternFill>
    </fill>
    <fill>
      <patternFill patternType="solid">
        <fgColor theme="3"/>
        <bgColor indexed="64"/>
      </patternFill>
    </fill>
    <fill>
      <patternFill patternType="solid">
        <fgColor theme="3" tint="0.79998168889431442"/>
        <bgColor indexed="64"/>
      </patternFill>
    </fill>
  </fills>
  <borders count="2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top/>
      <bottom/>
      <diagonal/>
    </border>
    <border>
      <left/>
      <right/>
      <top/>
      <bottom style="thick">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ck">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ck">
        <color indexed="64"/>
      </top>
      <bottom/>
      <diagonal/>
    </border>
    <border>
      <left/>
      <right style="medium">
        <color indexed="64"/>
      </right>
      <top style="thick">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style="thick">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ck">
        <color theme="4"/>
      </top>
      <bottom style="thick">
        <color theme="4" tint="0.499984740745262"/>
      </bottom>
      <diagonal/>
    </border>
    <border>
      <left/>
      <right/>
      <top style="thick">
        <color theme="4"/>
      </top>
      <bottom/>
      <diagonal/>
    </border>
    <border>
      <left/>
      <right style="thin">
        <color indexed="64"/>
      </right>
      <top/>
      <bottom/>
      <diagonal/>
    </border>
    <border>
      <left style="thin">
        <color auto="1"/>
      </left>
      <right style="thick">
        <color auto="1"/>
      </right>
      <top style="thin">
        <color auto="1"/>
      </top>
      <bottom style="thin">
        <color auto="1"/>
      </bottom>
      <diagonal/>
    </border>
    <border>
      <left style="thin">
        <color auto="1"/>
      </left>
      <right style="medium">
        <color auto="1"/>
      </right>
      <top style="thick">
        <color auto="1"/>
      </top>
      <bottom style="thin">
        <color auto="1"/>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style="thin">
        <color indexed="64"/>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rgb="FFFF0000"/>
      </left>
      <right/>
      <top/>
      <bottom style="thick">
        <color rgb="FFFF0000"/>
      </bottom>
      <diagonal/>
    </border>
    <border>
      <left/>
      <right style="medium">
        <color auto="1"/>
      </right>
      <top style="thick">
        <color rgb="FFFF0000"/>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right style="thin">
        <color indexed="64"/>
      </right>
      <top style="thin">
        <color auto="1"/>
      </top>
      <bottom style="thick">
        <color auto="1"/>
      </bottom>
      <diagonal/>
    </border>
    <border>
      <left style="thin">
        <color auto="1"/>
      </left>
      <right style="thick">
        <color auto="1"/>
      </right>
      <top style="thin">
        <color auto="1"/>
      </top>
      <bottom style="thick">
        <color auto="1"/>
      </bottom>
      <diagonal/>
    </border>
    <border>
      <left style="thin">
        <color indexed="64"/>
      </left>
      <right style="thin">
        <color indexed="64"/>
      </right>
      <top/>
      <bottom style="thick">
        <color indexed="64"/>
      </bottom>
      <diagonal/>
    </border>
    <border>
      <left style="thick">
        <color indexed="64"/>
      </left>
      <right/>
      <top/>
      <bottom/>
      <diagonal/>
    </border>
    <border>
      <left/>
      <right style="medium">
        <color indexed="64"/>
      </right>
      <top style="thin">
        <color indexed="64"/>
      </top>
      <bottom style="thick">
        <color indexed="64"/>
      </bottom>
      <diagonal/>
    </border>
    <border>
      <left style="thin">
        <color auto="1"/>
      </left>
      <right/>
      <top style="thick">
        <color auto="1"/>
      </top>
      <bottom style="thin">
        <color auto="1"/>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auto="1"/>
      </left>
      <right style="medium">
        <color auto="1"/>
      </right>
      <top/>
      <bottom style="medium">
        <color indexed="64"/>
      </bottom>
      <diagonal/>
    </border>
    <border>
      <left/>
      <right/>
      <top style="medium">
        <color indexed="64"/>
      </top>
      <bottom style="thick">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thick">
        <color rgb="FFFF0000"/>
      </bottom>
      <diagonal/>
    </border>
    <border>
      <left style="thin">
        <color indexed="64"/>
      </left>
      <right style="medium">
        <color indexed="64"/>
      </right>
      <top style="thick">
        <color indexed="64"/>
      </top>
      <bottom/>
      <diagonal/>
    </border>
    <border>
      <left/>
      <right style="thin">
        <color indexed="64"/>
      </right>
      <top style="double">
        <color indexed="64"/>
      </top>
      <bottom style="thin">
        <color indexed="64"/>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theme="1"/>
      </right>
      <top style="thick">
        <color theme="1"/>
      </top>
      <bottom style="thin">
        <color theme="1"/>
      </bottom>
      <diagonal/>
    </border>
    <border>
      <left/>
      <right style="thin">
        <color theme="1"/>
      </right>
      <top style="thick">
        <color theme="1"/>
      </top>
      <bottom style="thin">
        <color theme="1"/>
      </bottom>
      <diagonal/>
    </border>
    <border>
      <left style="thin">
        <color indexed="64"/>
      </left>
      <right style="thin">
        <color indexed="64"/>
      </right>
      <top style="thick">
        <color indexed="64"/>
      </top>
      <bottom/>
      <diagonal/>
    </border>
    <border>
      <left/>
      <right style="medium">
        <color auto="1"/>
      </right>
      <top style="thick">
        <color auto="1"/>
      </top>
      <bottom style="thin">
        <color auto="1"/>
      </bottom>
      <diagonal/>
    </border>
    <border>
      <left style="thin">
        <color indexed="64"/>
      </left>
      <right/>
      <top style="medium">
        <color indexed="64"/>
      </top>
      <bottom style="medium">
        <color indexed="64"/>
      </bottom>
      <diagonal/>
    </border>
    <border>
      <left style="thin">
        <color indexed="64"/>
      </left>
      <right/>
      <top style="thick">
        <color indexed="64"/>
      </top>
      <bottom style="thick">
        <color indexed="64"/>
      </bottom>
      <diagonal/>
    </border>
    <border>
      <left style="thin">
        <color indexed="64"/>
      </left>
      <right/>
      <top style="medium">
        <color indexed="64"/>
      </top>
      <bottom/>
      <diagonal/>
    </border>
    <border>
      <left style="thin">
        <color indexed="64"/>
      </left>
      <right/>
      <top/>
      <bottom style="thick">
        <color rgb="FFFF0000"/>
      </bottom>
      <diagonal/>
    </border>
    <border>
      <left style="thin">
        <color theme="1"/>
      </left>
      <right/>
      <top style="thick">
        <color indexed="64"/>
      </top>
      <bottom style="thick">
        <color indexed="64"/>
      </bottom>
      <diagonal/>
    </border>
    <border>
      <left style="thin">
        <color theme="1"/>
      </left>
      <right/>
      <top/>
      <bottom/>
      <diagonal/>
    </border>
    <border>
      <left style="thin">
        <color theme="1"/>
      </left>
      <right/>
      <top style="thick">
        <color indexed="64"/>
      </top>
      <bottom/>
      <diagonal/>
    </border>
    <border>
      <left style="thin">
        <color theme="1"/>
      </left>
      <right/>
      <top/>
      <bottom style="double">
        <color auto="1"/>
      </bottom>
      <diagonal/>
    </border>
    <border>
      <left style="thin">
        <color indexed="64"/>
      </left>
      <right/>
      <top style="thick">
        <color indexed="64"/>
      </top>
      <bottom/>
      <diagonal/>
    </border>
    <border>
      <left style="thin">
        <color auto="1"/>
      </left>
      <right style="thin">
        <color auto="1"/>
      </right>
      <top style="double">
        <color indexed="64"/>
      </top>
      <bottom style="medium">
        <color indexed="64"/>
      </bottom>
      <diagonal/>
    </border>
    <border>
      <left style="thin">
        <color auto="1"/>
      </left>
      <right style="medium">
        <color auto="1"/>
      </right>
      <top style="double">
        <color indexed="64"/>
      </top>
      <bottom style="medium">
        <color indexed="64"/>
      </bottom>
      <diagonal/>
    </border>
    <border>
      <left/>
      <right/>
      <top style="double">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ck">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medium">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ck">
        <color theme="3"/>
      </left>
      <right style="thick">
        <color theme="3"/>
      </right>
      <top style="thick">
        <color theme="3"/>
      </top>
      <bottom style="thick">
        <color theme="3"/>
      </bottom>
      <diagonal/>
    </border>
    <border>
      <left style="thin">
        <color indexed="64"/>
      </left>
      <right style="thin">
        <color indexed="64"/>
      </right>
      <top/>
      <bottom style="double">
        <color indexed="64"/>
      </bottom>
      <diagonal/>
    </border>
    <border>
      <left/>
      <right/>
      <top style="thin">
        <color indexed="64"/>
      </top>
      <bottom style="thick">
        <color indexed="64"/>
      </bottom>
      <diagonal/>
    </border>
    <border>
      <left/>
      <right style="thin">
        <color auto="1"/>
      </right>
      <top/>
      <bottom style="thick">
        <color indexed="64"/>
      </bottom>
      <diagonal/>
    </border>
    <border>
      <left style="thin">
        <color theme="1"/>
      </left>
      <right style="thin">
        <color theme="1"/>
      </right>
      <top style="thin">
        <color theme="1"/>
      </top>
      <bottom style="thin">
        <color theme="1"/>
      </bottom>
      <diagonal/>
    </border>
    <border>
      <left style="medium">
        <color rgb="FFFF0000"/>
      </left>
      <right style="thin">
        <color rgb="FFFF0000"/>
      </right>
      <top style="thin">
        <color rgb="FFFF0000"/>
      </top>
      <bottom style="thin">
        <color rgb="FFFF0000"/>
      </bottom>
      <diagonal/>
    </border>
    <border>
      <left style="thin">
        <color indexed="64"/>
      </left>
      <right style="thin">
        <color indexed="64"/>
      </right>
      <top style="double">
        <color indexed="64"/>
      </top>
      <bottom/>
      <diagonal/>
    </border>
    <border>
      <left style="medium">
        <color rgb="FFFF0000"/>
      </left>
      <right style="thin">
        <color rgb="FFFF0000"/>
      </right>
      <top style="thin">
        <color rgb="FFFF0000"/>
      </top>
      <bottom style="medium">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style="thick">
        <color rgb="FF0070C0"/>
      </right>
      <top style="medium">
        <color rgb="FF0070C0"/>
      </top>
      <bottom style="thick">
        <color rgb="FF0070C0"/>
      </bottom>
      <diagonal/>
    </border>
    <border>
      <left/>
      <right style="thick">
        <color rgb="FFFFC000"/>
      </right>
      <top style="thick">
        <color rgb="FF0070C0"/>
      </top>
      <bottom style="thick">
        <color rgb="FFFFC000"/>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ck">
        <color indexed="64"/>
      </right>
      <top style="thin">
        <color indexed="64"/>
      </top>
      <bottom style="thin">
        <color indexed="64"/>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medium">
        <color indexed="64"/>
      </left>
      <right/>
      <top/>
      <bottom style="thin">
        <color indexed="64"/>
      </bottom>
      <diagonal/>
    </border>
    <border>
      <left style="thin">
        <color theme="1"/>
      </left>
      <right/>
      <top/>
      <bottom style="thick">
        <color indexed="64"/>
      </bottom>
      <diagonal/>
    </border>
    <border>
      <left style="thin">
        <color indexed="64"/>
      </left>
      <right style="medium">
        <color indexed="64"/>
      </right>
      <top style="thin">
        <color auto="1"/>
      </top>
      <bottom style="thick">
        <color rgb="FFFF0000"/>
      </bottom>
      <diagonal/>
    </border>
    <border>
      <left/>
      <right style="thick">
        <color theme="3"/>
      </right>
      <top style="thick">
        <color theme="3"/>
      </top>
      <bottom style="thick">
        <color theme="3"/>
      </bottom>
      <diagonal/>
    </border>
    <border>
      <left style="thin">
        <color indexed="64"/>
      </left>
      <right style="thin">
        <color indexed="64"/>
      </right>
      <top style="thin">
        <color indexed="64"/>
      </top>
      <bottom style="thick">
        <color rgb="FFFF0000"/>
      </bottom>
      <diagonal/>
    </border>
    <border>
      <left/>
      <right style="thick">
        <color rgb="FFFFC000"/>
      </right>
      <top/>
      <bottom style="thick">
        <color rgb="FFFFC000"/>
      </bottom>
      <diagonal/>
    </border>
    <border>
      <left/>
      <right style="thin">
        <color theme="1"/>
      </right>
      <top style="thin">
        <color theme="1"/>
      </top>
      <bottom style="thin">
        <color theme="1"/>
      </bottom>
      <diagonal/>
    </border>
    <border>
      <left/>
      <right style="thin">
        <color auto="1"/>
      </right>
      <top style="thick">
        <color rgb="FFFF0000"/>
      </top>
      <bottom/>
      <diagonal/>
    </border>
    <border>
      <left style="thick">
        <color indexed="64"/>
      </left>
      <right style="thick">
        <color indexed="64"/>
      </right>
      <top/>
      <bottom style="thick">
        <color indexed="64"/>
      </bottom>
      <diagonal/>
    </border>
    <border>
      <left style="thick">
        <color auto="1"/>
      </left>
      <right/>
      <top style="medium">
        <color indexed="64"/>
      </top>
      <bottom/>
      <diagonal/>
    </border>
    <border>
      <left/>
      <right style="thick">
        <color auto="1"/>
      </right>
      <top style="medium">
        <color indexed="64"/>
      </top>
      <bottom/>
      <diagonal/>
    </border>
    <border>
      <left/>
      <right style="thick">
        <color auto="1"/>
      </right>
      <top/>
      <bottom style="thin">
        <color indexed="64"/>
      </bottom>
      <diagonal/>
    </border>
    <border>
      <left/>
      <right style="thick">
        <color auto="1"/>
      </right>
      <top/>
      <bottom style="medium">
        <color indexed="64"/>
      </bottom>
      <diagonal/>
    </border>
    <border>
      <left style="thick">
        <color auto="1"/>
      </left>
      <right/>
      <top style="thick">
        <color auto="1"/>
      </top>
      <bottom style="thick">
        <color auto="1"/>
      </bottom>
      <diagonal/>
    </border>
    <border>
      <left style="medium">
        <color rgb="FFFF0000"/>
      </left>
      <right style="thin">
        <color rgb="FFFF0000"/>
      </right>
      <top/>
      <bottom style="thin">
        <color rgb="FFFF0000"/>
      </bottom>
      <diagonal/>
    </border>
    <border>
      <left/>
      <right style="thin">
        <color rgb="FFFF0000"/>
      </right>
      <top/>
      <bottom style="thin">
        <color rgb="FFFF0000"/>
      </bottom>
      <diagonal/>
    </border>
    <border>
      <left style="thick">
        <color auto="1"/>
      </left>
      <right/>
      <top style="thin">
        <color indexed="64"/>
      </top>
      <bottom style="thin">
        <color indexed="64"/>
      </bottom>
      <diagonal/>
    </border>
    <border>
      <left style="thin">
        <color indexed="64"/>
      </left>
      <right style="thick">
        <color auto="1"/>
      </right>
      <top style="thin">
        <color indexed="64"/>
      </top>
      <bottom style="medium">
        <color indexed="64"/>
      </bottom>
      <diagonal/>
    </border>
    <border>
      <left style="thick">
        <color auto="1"/>
      </left>
      <right/>
      <top style="thin">
        <color indexed="64"/>
      </top>
      <bottom style="thick">
        <color auto="1"/>
      </bottom>
      <diagonal/>
    </border>
    <border>
      <left/>
      <right style="thick">
        <color auto="1"/>
      </right>
      <top style="thin">
        <color auto="1"/>
      </top>
      <bottom/>
      <diagonal/>
    </border>
    <border>
      <left style="thick">
        <color auto="1"/>
      </left>
      <right/>
      <top style="thick">
        <color auto="1"/>
      </top>
      <bottom style="thin">
        <color auto="1"/>
      </bottom>
      <diagonal/>
    </border>
    <border>
      <left/>
      <right style="thick">
        <color indexed="64"/>
      </right>
      <top style="thin">
        <color indexed="64"/>
      </top>
      <bottom style="thick">
        <color indexed="64"/>
      </bottom>
      <diagonal/>
    </border>
    <border>
      <left style="thick">
        <color auto="1"/>
      </left>
      <right style="thin">
        <color auto="1"/>
      </right>
      <top style="thick">
        <color auto="1"/>
      </top>
      <bottom style="thin">
        <color auto="1"/>
      </bottom>
      <diagonal/>
    </border>
    <border>
      <left style="thin">
        <color auto="1"/>
      </left>
      <right style="medium">
        <color auto="1"/>
      </right>
      <top/>
      <bottom style="thick">
        <color indexed="64"/>
      </bottom>
      <diagonal/>
    </border>
    <border>
      <left/>
      <right style="thick">
        <color rgb="FFFFC000"/>
      </right>
      <top style="thick">
        <color rgb="FFFFC000"/>
      </top>
      <bottom style="thick">
        <color rgb="FF0070C0"/>
      </bottom>
      <diagonal/>
    </border>
    <border>
      <left/>
      <right style="thick">
        <color rgb="FF0070C0"/>
      </right>
      <top style="thick">
        <color rgb="FF0070C0"/>
      </top>
      <bottom style="double">
        <color rgb="FF0070C0"/>
      </bottom>
      <diagonal/>
    </border>
    <border>
      <left style="thin">
        <color indexed="64"/>
      </left>
      <right style="medium">
        <color indexed="64"/>
      </right>
      <top style="double">
        <color rgb="FF0070C0"/>
      </top>
      <bottom style="thin">
        <color indexed="64"/>
      </bottom>
      <diagonal/>
    </border>
    <border>
      <left style="thin">
        <color auto="1"/>
      </left>
      <right style="thick">
        <color auto="1"/>
      </right>
      <top style="thin">
        <color auto="1"/>
      </top>
      <bottom style="double">
        <color auto="1"/>
      </bottom>
      <diagonal/>
    </border>
    <border>
      <left/>
      <right style="medium">
        <color indexed="64"/>
      </right>
      <top style="double">
        <color indexed="64"/>
      </top>
      <bottom style="thin">
        <color indexed="64"/>
      </bottom>
      <diagonal/>
    </border>
    <border>
      <left style="thick">
        <color auto="1"/>
      </left>
      <right style="thin">
        <color auto="1"/>
      </right>
      <top style="thin">
        <color auto="1"/>
      </top>
      <bottom style="double">
        <color auto="1"/>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n">
        <color auto="1"/>
      </left>
      <right style="medium">
        <color auto="1"/>
      </right>
      <top style="double">
        <color auto="1"/>
      </top>
      <bottom style="thick">
        <color auto="1"/>
      </bottom>
      <diagonal/>
    </border>
    <border>
      <left style="thin">
        <color theme="1"/>
      </left>
      <right/>
      <top/>
      <bottom style="thick">
        <color theme="1"/>
      </bottom>
      <diagonal/>
    </border>
    <border>
      <left/>
      <right/>
      <top/>
      <bottom style="thick">
        <color theme="1"/>
      </bottom>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right style="medium">
        <color indexed="64"/>
      </right>
      <top style="thick">
        <color indexed="64"/>
      </top>
      <bottom style="thick">
        <color indexed="64"/>
      </bottom>
      <diagonal/>
    </border>
    <border>
      <left style="thick">
        <color auto="1"/>
      </left>
      <right style="thin">
        <color auto="1"/>
      </right>
      <top/>
      <bottom/>
      <diagonal/>
    </border>
    <border>
      <left style="thin">
        <color auto="1"/>
      </left>
      <right style="thick">
        <color auto="1"/>
      </right>
      <top style="double">
        <color auto="1"/>
      </top>
      <bottom/>
      <diagonal/>
    </border>
    <border>
      <left style="thin">
        <color indexed="64"/>
      </left>
      <right style="medium">
        <color indexed="64"/>
      </right>
      <top/>
      <bottom style="double">
        <color indexed="64"/>
      </bottom>
      <diagonal/>
    </border>
    <border>
      <left style="thick">
        <color indexed="64"/>
      </left>
      <right/>
      <top/>
      <bottom style="medium">
        <color indexed="64"/>
      </bottom>
      <diagonal/>
    </border>
    <border>
      <left style="thin">
        <color indexed="64"/>
      </left>
      <right style="thin">
        <color indexed="64"/>
      </right>
      <top/>
      <bottom style="thick">
        <color rgb="FFFF0000"/>
      </bottom>
      <diagonal/>
    </border>
    <border>
      <left style="medium">
        <color rgb="FFFF0000"/>
      </left>
      <right style="medium">
        <color auto="1"/>
      </right>
      <top style="thick">
        <color indexed="64"/>
      </top>
      <bottom style="thin">
        <color rgb="FFFF0000"/>
      </bottom>
      <diagonal/>
    </border>
    <border>
      <left style="medium">
        <color rgb="FFFF0000"/>
      </left>
      <right style="medium">
        <color auto="1"/>
      </right>
      <top style="thin">
        <color rgb="FFFF0000"/>
      </top>
      <bottom style="thick">
        <color theme="1"/>
      </bottom>
      <diagonal/>
    </border>
    <border>
      <left style="medium">
        <color auto="1"/>
      </left>
      <right style="thin">
        <color auto="1"/>
      </right>
      <top style="double">
        <color indexed="64"/>
      </top>
      <bottom style="thick">
        <color theme="1"/>
      </bottom>
      <diagonal/>
    </border>
    <border>
      <left style="thin">
        <color indexed="64"/>
      </left>
      <right style="thin">
        <color indexed="64"/>
      </right>
      <top style="thick">
        <color rgb="FFFF0000"/>
      </top>
      <bottom/>
      <diagonal/>
    </border>
    <border>
      <left style="medium">
        <color rgb="FFFF0000"/>
      </left>
      <right style="medium">
        <color auto="1"/>
      </right>
      <top style="thin">
        <color rgb="FFFF0000"/>
      </top>
      <bottom style="thin">
        <color rgb="FFFF0000"/>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n">
        <color indexed="64"/>
      </right>
      <top style="double">
        <color auto="1"/>
      </top>
      <bottom style="double">
        <color auto="1"/>
      </bottom>
      <diagonal/>
    </border>
    <border>
      <left style="thin">
        <color indexed="64"/>
      </left>
      <right style="thick">
        <color auto="1"/>
      </right>
      <top style="double">
        <color auto="1"/>
      </top>
      <bottom style="double">
        <color auto="1"/>
      </bottom>
      <diagonal/>
    </border>
    <border>
      <left/>
      <right style="medium">
        <color indexed="64"/>
      </right>
      <top style="double">
        <color indexed="64"/>
      </top>
      <bottom style="double">
        <color indexed="64"/>
      </bottom>
      <diagonal/>
    </border>
    <border>
      <left style="medium">
        <color indexed="64"/>
      </left>
      <right style="thick">
        <color indexed="64"/>
      </right>
      <top style="thick">
        <color indexed="64"/>
      </top>
      <bottom style="thin">
        <color indexed="64"/>
      </bottom>
      <diagonal/>
    </border>
    <border>
      <left/>
      <right style="medium">
        <color indexed="64"/>
      </right>
      <top style="double">
        <color indexed="64"/>
      </top>
      <bottom/>
      <diagonal/>
    </border>
    <border>
      <left/>
      <right style="thin">
        <color auto="1"/>
      </right>
      <top style="double">
        <color auto="1"/>
      </top>
      <bottom style="thick">
        <color auto="1"/>
      </bottom>
      <diagonal/>
    </border>
    <border>
      <left/>
      <right style="thin">
        <color auto="1"/>
      </right>
      <top style="double">
        <color rgb="FF0070C0"/>
      </top>
      <bottom style="thin">
        <color indexed="64"/>
      </bottom>
      <diagonal/>
    </border>
    <border>
      <left/>
      <right style="thin">
        <color auto="1"/>
      </right>
      <top style="double">
        <color indexed="64"/>
      </top>
      <bottom style="thick">
        <color theme="1"/>
      </bottom>
      <diagonal/>
    </border>
    <border>
      <left/>
      <right style="medium">
        <color auto="1"/>
      </right>
      <top style="double">
        <color indexed="64"/>
      </top>
      <bottom style="thick">
        <color indexed="64"/>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medium">
        <color indexed="64"/>
      </right>
      <top style="thick">
        <color rgb="FFFF0000"/>
      </top>
      <bottom style="thin">
        <color indexed="64"/>
      </bottom>
      <diagonal/>
    </border>
    <border>
      <left/>
      <right style="medium">
        <color indexed="64"/>
      </right>
      <top style="thick">
        <color indexed="64"/>
      </top>
      <bottom style="medium">
        <color indexed="64"/>
      </bottom>
      <diagonal/>
    </border>
    <border>
      <left/>
      <right style="medium">
        <color indexed="64"/>
      </right>
      <top style="double">
        <color indexed="64"/>
      </top>
      <bottom style="medium">
        <color indexed="64"/>
      </bottom>
      <diagonal/>
    </border>
    <border>
      <left style="medium">
        <color rgb="FFFF0000"/>
      </left>
      <right style="medium">
        <color indexed="64"/>
      </right>
      <top/>
      <bottom style="thin">
        <color rgb="FFFF0000"/>
      </bottom>
      <diagonal/>
    </border>
    <border>
      <left style="medium">
        <color rgb="FFFF0000"/>
      </left>
      <right style="medium">
        <color indexed="64"/>
      </right>
      <top style="thin">
        <color rgb="FFFF0000"/>
      </top>
      <bottom style="thick">
        <color indexed="64"/>
      </bottom>
      <diagonal/>
    </border>
    <border>
      <left/>
      <right style="medium">
        <color auto="1"/>
      </right>
      <top style="thick">
        <color rgb="FFFFC000"/>
      </top>
      <bottom style="thick">
        <color rgb="FF0070C0"/>
      </bottom>
      <diagonal/>
    </border>
    <border>
      <left/>
      <right style="medium">
        <color auto="1"/>
      </right>
      <top style="thick">
        <color rgb="FF0070C0"/>
      </top>
      <bottom style="double">
        <color rgb="FF0070C0"/>
      </bottom>
      <diagonal/>
    </border>
    <border>
      <left/>
      <right style="medium">
        <color auto="1"/>
      </right>
      <top style="double">
        <color rgb="FF0070C0"/>
      </top>
      <bottom style="thin">
        <color indexed="64"/>
      </bottom>
      <diagonal/>
    </border>
    <border>
      <left style="medium">
        <color auto="1"/>
      </left>
      <right style="medium">
        <color auto="1"/>
      </right>
      <top style="double">
        <color indexed="64"/>
      </top>
      <bottom style="thick">
        <color theme="1"/>
      </bottom>
      <diagonal/>
    </border>
    <border>
      <left/>
      <right style="medium">
        <color auto="1"/>
      </right>
      <top style="medium">
        <color rgb="FF0070C0"/>
      </top>
      <bottom style="thick">
        <color rgb="FF0070C0"/>
      </bottom>
      <diagonal/>
    </border>
    <border>
      <left/>
      <right style="medium">
        <color auto="1"/>
      </right>
      <top style="thick">
        <color rgb="FF0070C0"/>
      </top>
      <bottom style="thick">
        <color rgb="FFFFC000"/>
      </bottom>
      <diagonal/>
    </border>
    <border>
      <left style="thick">
        <color theme="3"/>
      </left>
      <right style="medium">
        <color auto="1"/>
      </right>
      <top style="thick">
        <color theme="3"/>
      </top>
      <bottom style="thick">
        <color theme="3"/>
      </bottom>
      <diagonal/>
    </border>
    <border>
      <left/>
      <right style="medium">
        <color auto="1"/>
      </right>
      <top/>
      <bottom style="thick">
        <color rgb="FFFFC000"/>
      </bottom>
      <diagonal/>
    </border>
    <border>
      <left/>
      <right style="medium">
        <color indexed="64"/>
      </right>
      <top style="thick">
        <color indexed="64"/>
      </top>
      <bottom style="thick">
        <color rgb="FFFFC000"/>
      </bottom>
      <diagonal/>
    </border>
    <border>
      <left style="thin">
        <color auto="1"/>
      </left>
      <right style="thick">
        <color rgb="FF0070C0"/>
      </right>
      <top style="thick">
        <color rgb="FF0070C0"/>
      </top>
      <bottom style="double">
        <color rgb="FF0070C0"/>
      </bottom>
      <diagonal/>
    </border>
    <border>
      <left style="thin">
        <color auto="1"/>
      </left>
      <right style="thin">
        <color auto="1"/>
      </right>
      <top style="double">
        <color rgb="FF0070C0"/>
      </top>
      <bottom style="thin">
        <color indexed="64"/>
      </bottom>
      <diagonal/>
    </border>
    <border>
      <left/>
      <right style="medium">
        <color theme="1"/>
      </right>
      <top style="thick">
        <color theme="1"/>
      </top>
      <bottom style="thick">
        <color indexed="64"/>
      </bottom>
      <diagonal/>
    </border>
    <border>
      <left style="thin">
        <color auto="1"/>
      </left>
      <right style="medium">
        <color auto="1"/>
      </right>
      <top style="double">
        <color indexed="64"/>
      </top>
      <bottom style="thick">
        <color theme="1"/>
      </bottom>
      <diagonal/>
    </border>
    <border>
      <left style="medium">
        <color rgb="FFFF0000"/>
      </left>
      <right style="thin">
        <color rgb="FFFF0000"/>
      </right>
      <top/>
      <bottom style="medium">
        <color rgb="FFFF0000"/>
      </bottom>
      <diagonal/>
    </border>
    <border>
      <left style="medium">
        <color rgb="FFFF0000"/>
      </left>
      <right style="medium">
        <color auto="1"/>
      </right>
      <top/>
      <bottom style="thick">
        <color indexed="64"/>
      </bottom>
      <diagonal/>
    </border>
    <border>
      <left style="thick">
        <color auto="1"/>
      </left>
      <right/>
      <top style="double">
        <color auto="1"/>
      </top>
      <bottom style="double">
        <color auto="1"/>
      </bottom>
      <diagonal/>
    </border>
    <border>
      <left style="thin">
        <color auto="1"/>
      </left>
      <right/>
      <top style="double">
        <color auto="1"/>
      </top>
      <bottom style="double">
        <color auto="1"/>
      </bottom>
      <diagonal/>
    </border>
    <border>
      <left style="thin">
        <color auto="1"/>
      </left>
      <right/>
      <top style="double">
        <color auto="1"/>
      </top>
      <bottom style="thick">
        <color auto="1"/>
      </bottom>
      <diagonal/>
    </border>
    <border>
      <left style="medium">
        <color indexed="64"/>
      </left>
      <right style="thin">
        <color indexed="64"/>
      </right>
      <top style="thick">
        <color indexed="64"/>
      </top>
      <bottom style="thick">
        <color indexed="64"/>
      </bottom>
      <diagonal/>
    </border>
    <border>
      <left/>
      <right/>
      <top style="double">
        <color auto="1"/>
      </top>
      <bottom style="thick">
        <color auto="1"/>
      </bottom>
      <diagonal/>
    </border>
    <border>
      <left/>
      <right style="medium">
        <color indexed="64"/>
      </right>
      <top/>
      <bottom style="thick">
        <color indexed="64"/>
      </bottom>
      <diagonal/>
    </border>
    <border>
      <left style="thin">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style="double">
        <color auto="1"/>
      </top>
      <bottom style="double">
        <color auto="1"/>
      </bottom>
      <diagonal/>
    </border>
    <border>
      <left style="thin">
        <color indexed="64"/>
      </left>
      <right style="medium">
        <color indexed="64"/>
      </right>
      <top style="thin">
        <color indexed="64"/>
      </top>
      <bottom style="thick">
        <color theme="1"/>
      </bottom>
      <diagonal/>
    </border>
    <border>
      <left style="thin">
        <color indexed="64"/>
      </left>
      <right/>
      <top style="thin">
        <color auto="1"/>
      </top>
      <bottom style="thick">
        <color theme="1"/>
      </bottom>
      <diagonal/>
    </border>
    <border>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auto="1"/>
      </left>
      <right style="thick">
        <color rgb="FFFF0000"/>
      </right>
      <top style="thick">
        <color rgb="FFFF0000"/>
      </top>
      <bottom/>
      <diagonal/>
    </border>
    <border>
      <left style="thin">
        <color theme="1"/>
      </left>
      <right style="thick">
        <color rgb="FFFF0000"/>
      </right>
      <top style="thin">
        <color theme="1"/>
      </top>
      <bottom/>
      <diagonal/>
    </border>
    <border>
      <left style="thick">
        <color rgb="FFFF0000"/>
      </left>
      <right/>
      <top style="thick">
        <color theme="1"/>
      </top>
      <bottom/>
      <diagonal/>
    </border>
    <border>
      <left style="thin">
        <color theme="1"/>
      </left>
      <right style="thick">
        <color rgb="FFFF0000"/>
      </right>
      <top style="thick">
        <color theme="1"/>
      </top>
      <bottom style="thin">
        <color theme="1"/>
      </bottom>
      <diagonal/>
    </border>
    <border>
      <left style="thick">
        <color rgb="FFFF0000"/>
      </left>
      <right/>
      <top/>
      <bottom style="thick">
        <color theme="1"/>
      </bottom>
      <diagonal/>
    </border>
    <border>
      <left style="thin">
        <color theme="1"/>
      </left>
      <right style="thick">
        <color rgb="FFFF0000"/>
      </right>
      <top style="thin">
        <color theme="1"/>
      </top>
      <bottom style="thick">
        <color theme="1"/>
      </bottom>
      <diagonal/>
    </border>
    <border>
      <left style="thick">
        <color rgb="FFFF0000"/>
      </left>
      <right/>
      <top/>
      <bottom style="double">
        <color indexed="64"/>
      </bottom>
      <diagonal/>
    </border>
    <border>
      <left style="thin">
        <color indexed="64"/>
      </left>
      <right style="thick">
        <color rgb="FFFF0000"/>
      </right>
      <top/>
      <bottom style="thin">
        <color indexed="64"/>
      </bottom>
      <diagonal/>
    </border>
    <border>
      <left style="thin">
        <color indexed="64"/>
      </left>
      <right style="thick">
        <color rgb="FFFF0000"/>
      </right>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diagonal/>
    </border>
    <border>
      <left style="thin">
        <color indexed="64"/>
      </left>
      <right style="thick">
        <color rgb="FFFF0000"/>
      </right>
      <top style="thin">
        <color indexed="64"/>
      </top>
      <bottom style="medium">
        <color indexed="64"/>
      </bottom>
      <diagonal/>
    </border>
    <border>
      <left/>
      <right style="thin">
        <color indexed="64"/>
      </right>
      <top/>
      <bottom style="thick">
        <color rgb="FFFF0000"/>
      </bottom>
      <diagonal/>
    </border>
    <border>
      <left/>
      <right/>
      <top style="thick">
        <color rgb="FFFF0000"/>
      </top>
      <bottom style="thick">
        <color rgb="FFFF0000"/>
      </bottom>
      <diagonal/>
    </border>
    <border>
      <left style="thin">
        <color theme="1"/>
      </left>
      <right style="thick">
        <color rgb="FFFF0000"/>
      </right>
      <top style="thin">
        <color theme="1"/>
      </top>
      <bottom style="thin">
        <color theme="1"/>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double">
        <color auto="1"/>
      </top>
      <bottom style="double">
        <color auto="1"/>
      </bottom>
      <diagonal/>
    </border>
    <border>
      <left style="thick">
        <color indexed="64"/>
      </left>
      <right style="thick">
        <color indexed="64"/>
      </right>
      <top style="thick">
        <color indexed="64"/>
      </top>
      <bottom style="medium">
        <color indexed="64"/>
      </bottom>
      <diagonal/>
    </border>
    <border>
      <left style="medium">
        <color indexed="64"/>
      </left>
      <right style="thick">
        <color auto="1"/>
      </right>
      <top style="thin">
        <color indexed="64"/>
      </top>
      <bottom style="thin">
        <color indexed="64"/>
      </bottom>
      <diagonal/>
    </border>
    <border>
      <left style="thick">
        <color rgb="FFFF0000"/>
      </left>
      <right/>
      <top style="thick">
        <color rgb="FFFF0000"/>
      </top>
      <bottom style="thick">
        <color rgb="FFFF0000"/>
      </bottom>
      <diagonal/>
    </border>
    <border>
      <left/>
      <right style="medium">
        <color indexed="64"/>
      </right>
      <top style="thick">
        <color rgb="FFFF0000"/>
      </top>
      <bottom style="thick">
        <color rgb="FFFF0000"/>
      </bottom>
      <diagonal/>
    </border>
    <border>
      <left/>
      <right style="thin">
        <color indexed="64"/>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theme="1"/>
      </left>
      <right/>
      <top style="thick">
        <color rgb="FFFF0000"/>
      </top>
      <bottom style="thin">
        <color theme="1"/>
      </bottom>
      <diagonal/>
    </border>
    <border>
      <left style="thin">
        <color theme="1"/>
      </left>
      <right style="thin">
        <color theme="1"/>
      </right>
      <top style="thick">
        <color rgb="FFFF0000"/>
      </top>
      <bottom style="thin">
        <color theme="1"/>
      </bottom>
      <diagonal/>
    </border>
    <border>
      <left style="thin">
        <color theme="1"/>
      </left>
      <right style="medium">
        <color theme="1"/>
      </right>
      <top style="thick">
        <color rgb="FFFF0000"/>
      </top>
      <bottom style="thin">
        <color theme="1"/>
      </bottom>
      <diagonal/>
    </border>
    <border>
      <left/>
      <right style="thin">
        <color theme="1"/>
      </right>
      <top style="thick">
        <color rgb="FFFF0000"/>
      </top>
      <bottom style="thin">
        <color theme="1"/>
      </bottom>
      <diagonal/>
    </border>
    <border>
      <left style="thin">
        <color theme="1"/>
      </left>
      <right style="thick">
        <color rgb="FFFF0000"/>
      </right>
      <top style="thick">
        <color rgb="FFFF0000"/>
      </top>
      <bottom style="thin">
        <color theme="1"/>
      </bottom>
      <diagonal/>
    </border>
    <border>
      <left style="thick">
        <color rgb="FFFF0000"/>
      </left>
      <right style="thin">
        <color indexed="64"/>
      </right>
      <top/>
      <bottom style="thick">
        <color rgb="FFFF0000"/>
      </bottom>
      <diagonal/>
    </border>
    <border>
      <left style="thin">
        <color theme="1"/>
      </left>
      <right style="medium">
        <color theme="1"/>
      </right>
      <top/>
      <bottom style="thick">
        <color rgb="FFFF0000"/>
      </bottom>
      <diagonal/>
    </border>
    <border>
      <left style="medium">
        <color auto="1"/>
      </left>
      <right style="thick">
        <color auto="1"/>
      </right>
      <top style="thick">
        <color auto="1"/>
      </top>
      <bottom style="thick">
        <color indexed="64"/>
      </bottom>
      <diagonal/>
    </border>
  </borders>
  <cellStyleXfs count="1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8" fillId="0" borderId="0"/>
    <xf numFmtId="9" fontId="8" fillId="0" borderId="0" applyFont="0" applyFill="0" applyBorder="0" applyAlignment="0" applyProtection="0"/>
    <xf numFmtId="0" fontId="16" fillId="0" borderId="47" applyNumberFormat="0" applyFill="0" applyAlignment="0" applyProtection="0"/>
    <xf numFmtId="0" fontId="17" fillId="0" borderId="48"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44" fontId="51" fillId="0" borderId="0" applyFont="0" applyFill="0" applyBorder="0" applyAlignment="0" applyProtection="0"/>
  </cellStyleXfs>
  <cellXfs count="741">
    <xf numFmtId="0" fontId="0" fillId="0" borderId="0" xfId="0"/>
    <xf numFmtId="0" fontId="0" fillId="0" borderId="0" xfId="0"/>
    <xf numFmtId="0" fontId="0" fillId="0" borderId="0" xfId="0" applyAlignment="1"/>
    <xf numFmtId="0" fontId="16" fillId="0" borderId="47" xfId="7"/>
    <xf numFmtId="0" fontId="26" fillId="0" borderId="0" xfId="0" applyFont="1" applyAlignment="1">
      <alignment vertical="top" wrapText="1"/>
    </xf>
    <xf numFmtId="0" fontId="28" fillId="0" borderId="0" xfId="11" applyFont="1"/>
    <xf numFmtId="0" fontId="30" fillId="0" borderId="0" xfId="11" applyFont="1" applyAlignment="1">
      <alignment vertical="top" wrapText="1"/>
    </xf>
    <xf numFmtId="0" fontId="26" fillId="0" borderId="0" xfId="0" applyFont="1"/>
    <xf numFmtId="0" fontId="26"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left" vertical="top" wrapText="1"/>
    </xf>
    <xf numFmtId="0" fontId="26" fillId="0" borderId="0" xfId="0" applyFont="1" applyAlignment="1">
      <alignment horizontal="left" vertical="top" wrapText="1"/>
    </xf>
    <xf numFmtId="0" fontId="25" fillId="0" borderId="0" xfId="0" applyFont="1" applyAlignment="1">
      <alignment wrapText="1"/>
    </xf>
    <xf numFmtId="0" fontId="27" fillId="0" borderId="0" xfId="0" applyFont="1" applyAlignment="1">
      <alignment horizontal="left" vertical="top" wrapText="1"/>
    </xf>
    <xf numFmtId="0" fontId="33" fillId="0" borderId="0" xfId="11" applyFont="1"/>
    <xf numFmtId="0" fontId="0" fillId="0" borderId="0" xfId="0" applyAlignment="1">
      <alignment vertical="top" wrapText="1"/>
    </xf>
    <xf numFmtId="169" fontId="1" fillId="0" borderId="0" xfId="0" quotePrefix="1" applyNumberFormat="1" applyFont="1" applyFill="1" applyBorder="1" applyAlignment="1" applyProtection="1">
      <alignment horizontal="right" vertical="top" wrapText="1"/>
    </xf>
    <xf numFmtId="171" fontId="1" fillId="0" borderId="0" xfId="0" applyNumberFormat="1" applyFont="1" applyFill="1" applyBorder="1" applyAlignment="1" applyProtection="1">
      <alignment horizontal="right"/>
    </xf>
    <xf numFmtId="0" fontId="0" fillId="0" borderId="0" xfId="0" applyProtection="1"/>
    <xf numFmtId="0" fontId="1" fillId="0" borderId="0" xfId="0" applyFont="1" applyProtection="1"/>
    <xf numFmtId="0" fontId="14" fillId="0" borderId="54" xfId="0" applyFont="1" applyFill="1" applyBorder="1" applyAlignment="1" applyProtection="1">
      <alignment horizontal="right"/>
    </xf>
    <xf numFmtId="0" fontId="0" fillId="0" borderId="54" xfId="0" applyBorder="1" applyProtection="1"/>
    <xf numFmtId="0" fontId="0" fillId="0" borderId="0" xfId="0" applyBorder="1" applyProtection="1"/>
    <xf numFmtId="170" fontId="4" fillId="0" borderId="39" xfId="0" applyNumberFormat="1" applyFont="1" applyFill="1" applyBorder="1" applyProtection="1"/>
    <xf numFmtId="170" fontId="4" fillId="0" borderId="32" xfId="0" applyNumberFormat="1" applyFont="1" applyFill="1" applyBorder="1" applyProtection="1"/>
    <xf numFmtId="0" fontId="0" fillId="0" borderId="59" xfId="0" applyBorder="1" applyAlignment="1" applyProtection="1">
      <alignment horizontal="right" wrapText="1"/>
    </xf>
    <xf numFmtId="0" fontId="0" fillId="0" borderId="62" xfId="0" applyBorder="1" applyAlignment="1" applyProtection="1">
      <alignment horizontal="right"/>
    </xf>
    <xf numFmtId="0" fontId="5" fillId="0" borderId="54" xfId="0" applyFont="1" applyFill="1" applyBorder="1" applyAlignment="1" applyProtection="1">
      <alignment horizontal="left"/>
    </xf>
    <xf numFmtId="170" fontId="0" fillId="0" borderId="0" xfId="0" applyNumberFormat="1" applyProtection="1"/>
    <xf numFmtId="0" fontId="0" fillId="0" borderId="0" xfId="0" applyFill="1" applyBorder="1" applyProtection="1"/>
    <xf numFmtId="170" fontId="0" fillId="0" borderId="0" xfId="0" applyNumberFormat="1" applyBorder="1" applyProtection="1"/>
    <xf numFmtId="170" fontId="0" fillId="0" borderId="0" xfId="0" applyNumberFormat="1" applyFill="1" applyBorder="1" applyProtection="1"/>
    <xf numFmtId="0" fontId="3" fillId="0" borderId="57" xfId="0" applyFont="1" applyBorder="1" applyAlignment="1" applyProtection="1">
      <alignment horizontal="right" wrapText="1"/>
    </xf>
    <xf numFmtId="4" fontId="3" fillId="0" borderId="58" xfId="0" quotePrefix="1" applyNumberFormat="1" applyFont="1" applyFill="1" applyBorder="1" applyAlignment="1" applyProtection="1">
      <alignment horizontal="right" wrapText="1"/>
    </xf>
    <xf numFmtId="0" fontId="3" fillId="0" borderId="59" xfId="0" applyFont="1" applyBorder="1" applyAlignment="1" applyProtection="1">
      <alignment horizontal="right" wrapText="1"/>
    </xf>
    <xf numFmtId="4" fontId="3" fillId="0" borderId="0" xfId="0" quotePrefix="1" applyNumberFormat="1" applyFont="1" applyFill="1" applyBorder="1" applyAlignment="1" applyProtection="1">
      <alignment horizontal="right" wrapText="1"/>
    </xf>
    <xf numFmtId="0" fontId="3" fillId="0" borderId="62" xfId="0" applyFont="1" applyBorder="1" applyAlignment="1" applyProtection="1">
      <alignment horizontal="right" wrapText="1"/>
    </xf>
    <xf numFmtId="10" fontId="3" fillId="0" borderId="69" xfId="0" quotePrefix="1" applyNumberFormat="1" applyFont="1" applyFill="1" applyBorder="1" applyAlignment="1" applyProtection="1">
      <alignment horizontal="right" wrapText="1"/>
    </xf>
    <xf numFmtId="0" fontId="0" fillId="7" borderId="0" xfId="0" applyFill="1" applyProtection="1"/>
    <xf numFmtId="0" fontId="0" fillId="7" borderId="0" xfId="0" applyFill="1" applyAlignment="1" applyProtection="1">
      <alignment horizontal="right"/>
    </xf>
    <xf numFmtId="9" fontId="0" fillId="0" borderId="0" xfId="0" applyNumberFormat="1" applyProtection="1"/>
    <xf numFmtId="170" fontId="0" fillId="7" borderId="0" xfId="0" applyNumberFormat="1" applyFill="1" applyBorder="1" applyProtection="1"/>
    <xf numFmtId="0" fontId="14" fillId="0" borderId="22" xfId="0" applyFont="1" applyFill="1" applyBorder="1" applyAlignment="1" applyProtection="1"/>
    <xf numFmtId="0" fontId="0" fillId="7" borderId="0" xfId="0" applyFill="1" applyAlignment="1" applyProtection="1"/>
    <xf numFmtId="0" fontId="0" fillId="0" borderId="0" xfId="0" applyAlignment="1" applyProtection="1"/>
    <xf numFmtId="4" fontId="3" fillId="0" borderId="63" xfId="0" quotePrefix="1" applyNumberFormat="1" applyFont="1" applyFill="1" applyBorder="1" applyAlignment="1" applyProtection="1">
      <alignment horizontal="right" wrapText="1"/>
    </xf>
    <xf numFmtId="4" fontId="3" fillId="0" borderId="19" xfId="0" quotePrefix="1" applyNumberFormat="1" applyFont="1" applyFill="1" applyBorder="1" applyAlignment="1" applyProtection="1">
      <alignment horizontal="right" wrapText="1"/>
    </xf>
    <xf numFmtId="10" fontId="3" fillId="0" borderId="70" xfId="0" quotePrefix="1" applyNumberFormat="1" applyFont="1" applyFill="1" applyBorder="1" applyAlignment="1" applyProtection="1">
      <alignment horizontal="right" wrapText="1"/>
    </xf>
    <xf numFmtId="0" fontId="0" fillId="7" borderId="0" xfId="0" applyFill="1" applyBorder="1" applyProtection="1"/>
    <xf numFmtId="0" fontId="0" fillId="0" borderId="0" xfId="0" applyFill="1" applyProtection="1"/>
    <xf numFmtId="0" fontId="3" fillId="0" borderId="0" xfId="0" applyFont="1" applyFill="1" applyBorder="1" applyAlignment="1" applyProtection="1">
      <alignment horizontal="right" wrapText="1"/>
    </xf>
    <xf numFmtId="171" fontId="1" fillId="0" borderId="0" xfId="0" quotePrefix="1" applyNumberFormat="1" applyFont="1" applyFill="1" applyBorder="1" applyAlignment="1" applyProtection="1">
      <alignment horizontal="right" wrapText="1"/>
    </xf>
    <xf numFmtId="0" fontId="4" fillId="0" borderId="0" xfId="0" applyFont="1" applyFill="1" applyBorder="1" applyAlignment="1" applyProtection="1">
      <alignment horizontal="center"/>
    </xf>
    <xf numFmtId="0" fontId="3" fillId="0" borderId="21" xfId="0" applyFont="1" applyFill="1" applyBorder="1" applyAlignment="1" applyProtection="1">
      <alignment horizontal="center"/>
    </xf>
    <xf numFmtId="0" fontId="1" fillId="0" borderId="0" xfId="0" applyFont="1" applyFill="1" applyBorder="1" applyAlignment="1" applyProtection="1">
      <alignment horizontal="right"/>
    </xf>
    <xf numFmtId="0" fontId="9" fillId="0" borderId="54" xfId="0" applyFont="1" applyBorder="1" applyAlignment="1" applyProtection="1"/>
    <xf numFmtId="0" fontId="9" fillId="0" borderId="55" xfId="0" applyFont="1" applyBorder="1" applyAlignment="1" applyProtection="1"/>
    <xf numFmtId="0" fontId="0" fillId="0" borderId="21" xfId="0" applyBorder="1" applyAlignment="1" applyProtection="1">
      <alignment horizontal="right"/>
    </xf>
    <xf numFmtId="0" fontId="4" fillId="0" borderId="19" xfId="0" applyFont="1" applyBorder="1" applyAlignment="1" applyProtection="1">
      <alignment horizontal="center"/>
    </xf>
    <xf numFmtId="0" fontId="3" fillId="0" borderId="1" xfId="0" applyFont="1" applyFill="1" applyBorder="1" applyAlignment="1" applyProtection="1">
      <alignment horizontal="center"/>
    </xf>
    <xf numFmtId="0" fontId="0" fillId="0" borderId="0" xfId="0" applyFont="1" applyProtection="1"/>
    <xf numFmtId="0" fontId="0" fillId="0" borderId="0" xfId="0" applyFill="1" applyAlignment="1" applyProtection="1">
      <alignment horizontal="right"/>
    </xf>
    <xf numFmtId="10" fontId="3" fillId="0" borderId="0" xfId="0" applyNumberFormat="1" applyFont="1" applyFill="1" applyBorder="1" applyAlignment="1" applyProtection="1">
      <alignment horizontal="left"/>
    </xf>
    <xf numFmtId="0" fontId="4" fillId="0" borderId="21" xfId="0" applyFont="1" applyBorder="1" applyAlignment="1" applyProtection="1">
      <alignment horizontal="right"/>
    </xf>
    <xf numFmtId="0" fontId="4" fillId="0" borderId="0" xfId="0" applyFont="1" applyBorder="1" applyAlignment="1" applyProtection="1">
      <alignment horizontal="center"/>
    </xf>
    <xf numFmtId="0" fontId="1" fillId="0" borderId="21" xfId="0" applyFont="1" applyBorder="1" applyAlignment="1" applyProtection="1">
      <alignment horizontal="right"/>
    </xf>
    <xf numFmtId="0" fontId="14" fillId="0" borderId="96" xfId="0" applyFont="1" applyFill="1" applyBorder="1" applyAlignment="1" applyProtection="1">
      <alignment horizontal="right"/>
    </xf>
    <xf numFmtId="0" fontId="4" fillId="0" borderId="97" xfId="0" applyFont="1" applyBorder="1" applyAlignment="1" applyProtection="1">
      <alignment horizontal="right"/>
    </xf>
    <xf numFmtId="0" fontId="0" fillId="0" borderId="97" xfId="0" applyBorder="1" applyAlignment="1" applyProtection="1">
      <alignment horizontal="right"/>
    </xf>
    <xf numFmtId="0" fontId="1" fillId="0" borderId="97" xfId="0" applyFont="1" applyBorder="1" applyAlignment="1" applyProtection="1">
      <alignment horizontal="right"/>
    </xf>
    <xf numFmtId="0" fontId="4" fillId="0" borderId="98" xfId="0" applyFont="1" applyBorder="1" applyAlignment="1" applyProtection="1">
      <alignment horizontal="right"/>
    </xf>
    <xf numFmtId="0" fontId="4" fillId="0" borderId="99" xfId="0" applyFont="1" applyBorder="1" applyAlignment="1" applyProtection="1">
      <alignment horizontal="right"/>
    </xf>
    <xf numFmtId="0" fontId="3" fillId="0" borderId="21" xfId="0" applyFont="1" applyBorder="1" applyAlignment="1" applyProtection="1">
      <alignment horizontal="right"/>
    </xf>
    <xf numFmtId="0" fontId="12" fillId="0" borderId="94" xfId="0" applyFont="1" applyBorder="1" applyAlignment="1" applyProtection="1">
      <alignment horizontal="left"/>
    </xf>
    <xf numFmtId="0" fontId="9" fillId="0" borderId="93" xfId="0" applyFont="1" applyBorder="1" applyAlignment="1" applyProtection="1"/>
    <xf numFmtId="0" fontId="1" fillId="0" borderId="97" xfId="0" applyFont="1" applyBorder="1" applyAlignment="1" applyProtection="1">
      <alignment horizontal="left"/>
    </xf>
    <xf numFmtId="0" fontId="0" fillId="0" borderId="97" xfId="0" applyBorder="1" applyAlignment="1" applyProtection="1">
      <alignment horizontal="left"/>
    </xf>
    <xf numFmtId="0" fontId="4" fillId="0" borderId="97" xfId="0" applyFont="1" applyBorder="1" applyAlignment="1" applyProtection="1">
      <alignment horizontal="left"/>
    </xf>
    <xf numFmtId="170" fontId="1" fillId="0" borderId="36" xfId="0" applyNumberFormat="1" applyFont="1" applyFill="1" applyBorder="1" applyProtection="1"/>
    <xf numFmtId="170" fontId="4" fillId="0" borderId="106" xfId="0" applyNumberFormat="1" applyFont="1" applyFill="1" applyBorder="1" applyProtection="1"/>
    <xf numFmtId="170" fontId="4" fillId="0" borderId="107" xfId="0" applyNumberFormat="1" applyFont="1" applyFill="1" applyBorder="1" applyProtection="1"/>
    <xf numFmtId="170" fontId="4" fillId="0" borderId="111" xfId="0" applyNumberFormat="1" applyFont="1" applyFill="1" applyBorder="1" applyProtection="1"/>
    <xf numFmtId="168" fontId="37" fillId="0" borderId="0" xfId="0" quotePrefix="1" applyNumberFormat="1" applyFont="1" applyFill="1" applyBorder="1" applyAlignment="1" applyProtection="1">
      <alignment horizontal="right" wrapText="1"/>
    </xf>
    <xf numFmtId="168" fontId="37" fillId="0" borderId="19" xfId="0" quotePrefix="1" applyNumberFormat="1" applyFont="1" applyFill="1" applyBorder="1" applyAlignment="1" applyProtection="1">
      <alignment horizontal="right" wrapText="1"/>
    </xf>
    <xf numFmtId="170" fontId="1" fillId="0" borderId="3" xfId="0" applyNumberFormat="1" applyFont="1" applyFill="1" applyBorder="1" applyProtection="1"/>
    <xf numFmtId="170" fontId="1" fillId="0" borderId="1" xfId="0" applyNumberFormat="1" applyFont="1" applyFill="1" applyBorder="1" applyProtection="1"/>
    <xf numFmtId="170" fontId="4" fillId="0" borderId="108" xfId="0" applyNumberFormat="1" applyFont="1" applyFill="1" applyBorder="1" applyProtection="1"/>
    <xf numFmtId="170" fontId="1" fillId="0" borderId="0" xfId="0" applyNumberFormat="1" applyFont="1" applyFill="1" applyBorder="1" applyProtection="1"/>
    <xf numFmtId="0" fontId="3" fillId="0" borderId="21" xfId="0" applyFont="1" applyFill="1" applyBorder="1" applyAlignment="1" applyProtection="1">
      <alignment horizontal="right"/>
    </xf>
    <xf numFmtId="170" fontId="1" fillId="0" borderId="23" xfId="0" applyNumberFormat="1" applyFont="1" applyFill="1" applyBorder="1" applyProtection="1"/>
    <xf numFmtId="0" fontId="0" fillId="0" borderId="97" xfId="0" applyFill="1" applyBorder="1" applyAlignment="1" applyProtection="1">
      <alignment horizontal="right"/>
    </xf>
    <xf numFmtId="0" fontId="1" fillId="0" borderId="97" xfId="0" applyFont="1" applyFill="1" applyBorder="1" applyAlignment="1" applyProtection="1">
      <alignment horizontal="left"/>
    </xf>
    <xf numFmtId="170" fontId="4" fillId="0" borderId="105" xfId="0" applyNumberFormat="1" applyFont="1" applyFill="1" applyBorder="1" applyProtection="1"/>
    <xf numFmtId="3" fontId="0" fillId="0" borderId="0" xfId="0" applyNumberFormat="1" applyFill="1" applyBorder="1" applyProtection="1"/>
    <xf numFmtId="170" fontId="1" fillId="0" borderId="117" xfId="0" applyNumberFormat="1" applyFont="1" applyFill="1" applyBorder="1" applyProtection="1"/>
    <xf numFmtId="170" fontId="4" fillId="0" borderId="109" xfId="0" applyNumberFormat="1" applyFont="1" applyFill="1" applyBorder="1" applyProtection="1"/>
    <xf numFmtId="170" fontId="4" fillId="0" borderId="118" xfId="0" applyNumberFormat="1" applyFont="1" applyFill="1" applyBorder="1" applyProtection="1"/>
    <xf numFmtId="170" fontId="0" fillId="0" borderId="0" xfId="0" applyNumberFormat="1" applyFill="1" applyProtection="1"/>
    <xf numFmtId="170" fontId="4" fillId="0" borderId="16" xfId="0" applyNumberFormat="1" applyFont="1" applyFill="1" applyBorder="1" applyProtection="1"/>
    <xf numFmtId="170" fontId="4" fillId="0" borderId="14" xfId="0" applyNumberFormat="1" applyFont="1" applyFill="1" applyBorder="1" applyProtection="1"/>
    <xf numFmtId="170" fontId="4" fillId="0" borderId="10" xfId="0" applyNumberFormat="1" applyFont="1" applyFill="1" applyBorder="1" applyProtection="1"/>
    <xf numFmtId="170" fontId="4" fillId="0" borderId="38" xfId="0" applyNumberFormat="1" applyFont="1" applyFill="1" applyBorder="1" applyProtection="1"/>
    <xf numFmtId="170" fontId="4" fillId="0" borderId="114" xfId="0" applyNumberFormat="1" applyFont="1" applyFill="1" applyBorder="1" applyProtection="1"/>
    <xf numFmtId="0" fontId="0" fillId="0" borderId="0" xfId="0" applyFill="1" applyAlignment="1" applyProtection="1"/>
    <xf numFmtId="167" fontId="1" fillId="0" borderId="1" xfId="0" applyNumberFormat="1" applyFont="1" applyFill="1" applyBorder="1" applyAlignment="1" applyProtection="1">
      <alignment horizontal="center"/>
    </xf>
    <xf numFmtId="170" fontId="0" fillId="0" borderId="19" xfId="0" applyNumberFormat="1" applyFill="1" applyBorder="1" applyProtection="1"/>
    <xf numFmtId="0" fontId="1" fillId="0" borderId="30" xfId="0" applyFont="1" applyFill="1" applyBorder="1" applyAlignment="1" applyProtection="1">
      <alignment horizontal="right"/>
    </xf>
    <xf numFmtId="170" fontId="1" fillId="0" borderId="51" xfId="0" applyNumberFormat="1" applyFont="1" applyFill="1" applyBorder="1" applyProtection="1"/>
    <xf numFmtId="168" fontId="3" fillId="0" borderId="122" xfId="0" quotePrefix="1" applyNumberFormat="1" applyFont="1" applyFill="1" applyBorder="1" applyAlignment="1" applyProtection="1">
      <alignment horizontal="right" vertical="top" wrapText="1"/>
    </xf>
    <xf numFmtId="168" fontId="3" fillId="0" borderId="125" xfId="0" quotePrefix="1" applyNumberFormat="1" applyFont="1" applyFill="1" applyBorder="1" applyAlignment="1" applyProtection="1">
      <alignment horizontal="right" vertical="top" wrapText="1"/>
    </xf>
    <xf numFmtId="170" fontId="1" fillId="0" borderId="127" xfId="0" applyNumberFormat="1" applyFont="1" applyFill="1" applyBorder="1" applyProtection="1"/>
    <xf numFmtId="170" fontId="1" fillId="0" borderId="128" xfId="0" applyNumberFormat="1" applyFont="1" applyFill="1" applyBorder="1" applyProtection="1"/>
    <xf numFmtId="0" fontId="0" fillId="0" borderId="20" xfId="0" applyBorder="1" applyProtection="1"/>
    <xf numFmtId="0" fontId="3" fillId="0" borderId="129" xfId="0" applyFont="1" applyFill="1" applyBorder="1" applyAlignment="1" applyProtection="1">
      <alignment horizontal="center"/>
    </xf>
    <xf numFmtId="170" fontId="4" fillId="0" borderId="18" xfId="0" applyNumberFormat="1" applyFont="1" applyFill="1" applyBorder="1" applyProtection="1"/>
    <xf numFmtId="170" fontId="1" fillId="2" borderId="18" xfId="0" applyNumberFormat="1" applyFont="1" applyFill="1" applyBorder="1" applyAlignment="1" applyProtection="1">
      <alignment horizontal="right"/>
      <protection locked="0"/>
    </xf>
    <xf numFmtId="170" fontId="1" fillId="2" borderId="53" xfId="0" applyNumberFormat="1" applyFont="1" applyFill="1" applyBorder="1" applyAlignment="1" applyProtection="1">
      <alignment horizontal="right"/>
      <protection locked="0"/>
    </xf>
    <xf numFmtId="170" fontId="1" fillId="2" borderId="36" xfId="0" applyNumberFormat="1" applyFont="1" applyFill="1" applyBorder="1" applyAlignment="1" applyProtection="1">
      <alignment horizontal="right"/>
      <protection locked="0"/>
    </xf>
    <xf numFmtId="170" fontId="1" fillId="2" borderId="18" xfId="0" applyNumberFormat="1" applyFont="1" applyFill="1" applyBorder="1" applyProtection="1">
      <protection locked="0"/>
    </xf>
    <xf numFmtId="170" fontId="1" fillId="2" borderId="23" xfId="0" applyNumberFormat="1" applyFont="1" applyFill="1" applyBorder="1" applyAlignment="1" applyProtection="1">
      <alignment horizontal="right"/>
      <protection locked="0"/>
    </xf>
    <xf numFmtId="170" fontId="1" fillId="2" borderId="1" xfId="0" applyNumberFormat="1" applyFont="1" applyFill="1" applyBorder="1" applyAlignment="1" applyProtection="1">
      <alignment horizontal="right"/>
      <protection locked="0"/>
    </xf>
    <xf numFmtId="170" fontId="1" fillId="2" borderId="1" xfId="0" applyNumberFormat="1" applyFont="1" applyFill="1" applyBorder="1" applyProtection="1">
      <protection locked="0"/>
    </xf>
    <xf numFmtId="170" fontId="1" fillId="2" borderId="6" xfId="0" applyNumberFormat="1" applyFont="1" applyFill="1" applyBorder="1" applyProtection="1">
      <protection locked="0"/>
    </xf>
    <xf numFmtId="170" fontId="1" fillId="2" borderId="17" xfId="0" applyNumberFormat="1" applyFont="1" applyFill="1" applyBorder="1" applyProtection="1">
      <protection locked="0"/>
    </xf>
    <xf numFmtId="170" fontId="1" fillId="2" borderId="0" xfId="0" applyNumberFormat="1" applyFont="1" applyFill="1" applyBorder="1" applyProtection="1">
      <protection locked="0"/>
    </xf>
    <xf numFmtId="170" fontId="1" fillId="2" borderId="101" xfId="0" applyNumberFormat="1" applyFont="1" applyFill="1" applyBorder="1" applyProtection="1">
      <protection locked="0"/>
    </xf>
    <xf numFmtId="170" fontId="1" fillId="2" borderId="45" xfId="0" applyNumberFormat="1" applyFont="1" applyFill="1" applyBorder="1" applyProtection="1">
      <protection locked="0"/>
    </xf>
    <xf numFmtId="170" fontId="1" fillId="2" borderId="8" xfId="0" applyNumberFormat="1" applyFont="1" applyFill="1" applyBorder="1" applyProtection="1">
      <protection locked="0"/>
    </xf>
    <xf numFmtId="170" fontId="1" fillId="2" borderId="26" xfId="0" applyNumberFormat="1" applyFont="1" applyFill="1" applyBorder="1" applyProtection="1">
      <protection locked="0"/>
    </xf>
    <xf numFmtId="170" fontId="1" fillId="2" borderId="35" xfId="0" applyNumberFormat="1" applyFont="1" applyFill="1" applyBorder="1" applyProtection="1">
      <protection locked="0"/>
    </xf>
    <xf numFmtId="170" fontId="1" fillId="2" borderId="9" xfId="0" applyNumberFormat="1" applyFont="1" applyFill="1" applyBorder="1" applyProtection="1">
      <protection locked="0"/>
    </xf>
    <xf numFmtId="170" fontId="1" fillId="2" borderId="44" xfId="0" applyNumberFormat="1" applyFont="1" applyFill="1" applyBorder="1" applyProtection="1">
      <protection locked="0"/>
    </xf>
    <xf numFmtId="170" fontId="1" fillId="2" borderId="85" xfId="0" applyNumberFormat="1" applyFont="1" applyFill="1" applyBorder="1" applyProtection="1">
      <protection locked="0"/>
    </xf>
    <xf numFmtId="170" fontId="1" fillId="2" borderId="23" xfId="0" applyNumberFormat="1" applyFont="1" applyFill="1" applyBorder="1" applyProtection="1">
      <protection locked="0"/>
    </xf>
    <xf numFmtId="170" fontId="1" fillId="2" borderId="26" xfId="0" applyNumberFormat="1" applyFont="1" applyFill="1" applyBorder="1" applyAlignment="1" applyProtection="1">
      <alignment horizontal="right"/>
      <protection locked="0"/>
    </xf>
    <xf numFmtId="170" fontId="1" fillId="2" borderId="113" xfId="0" applyNumberFormat="1" applyFont="1" applyFill="1" applyBorder="1" applyProtection="1">
      <protection locked="0"/>
    </xf>
    <xf numFmtId="170" fontId="1" fillId="2" borderId="87" xfId="0" applyNumberFormat="1" applyFont="1" applyFill="1" applyBorder="1" applyProtection="1">
      <protection locked="0"/>
    </xf>
    <xf numFmtId="170" fontId="1" fillId="2" borderId="89" xfId="0" quotePrefix="1" applyNumberFormat="1" applyFont="1" applyFill="1" applyBorder="1" applyAlignment="1" applyProtection="1">
      <alignment horizontal="right" wrapText="1"/>
      <protection locked="0"/>
    </xf>
    <xf numFmtId="170" fontId="1" fillId="2" borderId="88" xfId="0" quotePrefix="1" applyNumberFormat="1" applyFont="1" applyFill="1" applyBorder="1" applyAlignment="1" applyProtection="1">
      <alignment horizontal="right" wrapText="1"/>
      <protection locked="0"/>
    </xf>
    <xf numFmtId="0" fontId="10" fillId="0" borderId="0" xfId="0" applyFont="1" applyFill="1" applyBorder="1" applyProtection="1"/>
    <xf numFmtId="3" fontId="1" fillId="0" borderId="0" xfId="2" applyNumberFormat="1" applyFill="1" applyBorder="1" applyProtection="1"/>
    <xf numFmtId="0" fontId="0" fillId="0" borderId="14" xfId="0" applyBorder="1"/>
    <xf numFmtId="0" fontId="1" fillId="0" borderId="12" xfId="0" applyFont="1" applyBorder="1"/>
    <xf numFmtId="1" fontId="0" fillId="0" borderId="15" xfId="0" applyNumberFormat="1" applyBorder="1"/>
    <xf numFmtId="0" fontId="0" fillId="0" borderId="132" xfId="0" applyBorder="1"/>
    <xf numFmtId="0" fontId="0" fillId="0" borderId="20" xfId="0" applyBorder="1"/>
    <xf numFmtId="1" fontId="0" fillId="0" borderId="29" xfId="0" applyNumberFormat="1" applyBorder="1"/>
    <xf numFmtId="170" fontId="4" fillId="0" borderId="0" xfId="0" applyNumberFormat="1" applyFont="1" applyFill="1" applyBorder="1" applyProtection="1"/>
    <xf numFmtId="0" fontId="34" fillId="0" borderId="0" xfId="0" applyFont="1" applyBorder="1" applyProtection="1"/>
    <xf numFmtId="0" fontId="42" fillId="0" borderId="0" xfId="0" applyFont="1" applyAlignment="1">
      <alignment horizontal="center" vertical="center" readingOrder="1"/>
    </xf>
    <xf numFmtId="0" fontId="43" fillId="0" borderId="0" xfId="0" applyFont="1" applyAlignment="1">
      <alignment horizontal="left" vertical="center" readingOrder="1"/>
    </xf>
    <xf numFmtId="0" fontId="44" fillId="0" borderId="0" xfId="0" applyFont="1"/>
    <xf numFmtId="0" fontId="46" fillId="0" borderId="0" xfId="0" applyFont="1"/>
    <xf numFmtId="0" fontId="47" fillId="0" borderId="0" xfId="0" applyFont="1"/>
    <xf numFmtId="0" fontId="14" fillId="0" borderId="143" xfId="0" applyFont="1" applyFill="1" applyBorder="1" applyAlignment="1" applyProtection="1"/>
    <xf numFmtId="0" fontId="48" fillId="0" borderId="0" xfId="0" applyFont="1" applyAlignment="1">
      <alignment horizontal="left" vertical="center" readingOrder="1"/>
    </xf>
    <xf numFmtId="0" fontId="0" fillId="0" borderId="0" xfId="0" applyFill="1" applyBorder="1" applyAlignment="1" applyProtection="1">
      <alignment horizontal="center"/>
    </xf>
    <xf numFmtId="0" fontId="1" fillId="0" borderId="0" xfId="0" applyFont="1" applyFill="1" applyBorder="1" applyProtection="1"/>
    <xf numFmtId="0" fontId="26" fillId="0" borderId="0" xfId="0" applyFont="1" applyAlignment="1">
      <alignment vertical="top" wrapText="1"/>
    </xf>
    <xf numFmtId="0" fontId="0" fillId="0" borderId="0" xfId="0" applyAlignment="1">
      <alignment vertical="top" wrapText="1"/>
    </xf>
    <xf numFmtId="0" fontId="30" fillId="0" borderId="0" xfId="11" applyFont="1" applyAlignment="1">
      <alignment vertical="top" wrapText="1"/>
    </xf>
    <xf numFmtId="0" fontId="26" fillId="0" borderId="0" xfId="0" applyFont="1" applyAlignment="1">
      <alignment horizontal="center" vertical="top" wrapText="1"/>
    </xf>
    <xf numFmtId="0" fontId="34" fillId="0" borderId="0" xfId="0" applyFont="1" applyFill="1" applyBorder="1" applyProtection="1"/>
    <xf numFmtId="0" fontId="0" fillId="6" borderId="0" xfId="0" applyFill="1" applyBorder="1" applyProtection="1"/>
    <xf numFmtId="0" fontId="3" fillId="0" borderId="6" xfId="0" applyFont="1" applyFill="1" applyBorder="1" applyAlignment="1" applyProtection="1">
      <alignment horizontal="left"/>
    </xf>
    <xf numFmtId="0" fontId="3" fillId="0" borderId="66" xfId="0" applyFont="1" applyFill="1" applyBorder="1" applyAlignment="1" applyProtection="1">
      <alignment horizontal="left"/>
    </xf>
    <xf numFmtId="9" fontId="1" fillId="0" borderId="0" xfId="1" quotePrefix="1" applyFont="1" applyFill="1" applyBorder="1" applyAlignment="1" applyProtection="1">
      <alignment horizontal="right" wrapText="1"/>
    </xf>
    <xf numFmtId="170" fontId="1" fillId="0" borderId="145" xfId="0" applyNumberFormat="1" applyFont="1" applyFill="1" applyBorder="1" applyProtection="1"/>
    <xf numFmtId="0" fontId="1" fillId="0" borderId="26" xfId="0" applyFont="1" applyBorder="1" applyAlignment="1" applyProtection="1">
      <alignment horizontal="right"/>
    </xf>
    <xf numFmtId="170" fontId="0" fillId="0" borderId="23" xfId="0" applyNumberFormat="1" applyBorder="1" applyProtection="1"/>
    <xf numFmtId="170" fontId="0" fillId="0" borderId="1" xfId="0" applyNumberFormat="1" applyBorder="1" applyProtection="1"/>
    <xf numFmtId="170" fontId="1" fillId="0" borderId="147" xfId="0" applyNumberFormat="1" applyFont="1" applyFill="1" applyBorder="1" applyProtection="1"/>
    <xf numFmtId="170" fontId="1" fillId="2" borderId="86" xfId="0" applyNumberFormat="1" applyFont="1" applyFill="1" applyBorder="1" applyProtection="1">
      <protection locked="0"/>
    </xf>
    <xf numFmtId="0" fontId="12" fillId="0" borderId="14" xfId="0" applyFont="1" applyBorder="1" applyAlignment="1" applyProtection="1">
      <alignment horizontal="left"/>
    </xf>
    <xf numFmtId="0" fontId="4" fillId="0" borderId="0" xfId="0" applyFont="1" applyFill="1" applyBorder="1" applyAlignment="1" applyProtection="1">
      <alignment horizontal="right" wrapText="1"/>
    </xf>
    <xf numFmtId="170" fontId="1" fillId="0" borderId="25" xfId="0" applyNumberFormat="1" applyFont="1" applyFill="1" applyBorder="1" applyProtection="1"/>
    <xf numFmtId="170" fontId="4" fillId="0" borderId="13" xfId="0" applyNumberFormat="1" applyFont="1" applyFill="1" applyBorder="1" applyProtection="1"/>
    <xf numFmtId="0" fontId="0" fillId="0" borderId="59" xfId="0" applyBorder="1" applyAlignment="1" applyProtection="1">
      <alignment horizontal="right"/>
    </xf>
    <xf numFmtId="168" fontId="3" fillId="0" borderId="156" xfId="0" quotePrefix="1" applyNumberFormat="1" applyFont="1" applyFill="1" applyBorder="1" applyAlignment="1" applyProtection="1">
      <alignment horizontal="right" vertical="top" wrapText="1"/>
    </xf>
    <xf numFmtId="168" fontId="3" fillId="0" borderId="157" xfId="0" quotePrefix="1" applyNumberFormat="1" applyFont="1" applyFill="1" applyBorder="1" applyAlignment="1" applyProtection="1">
      <alignment horizontal="right" vertical="top" wrapText="1"/>
    </xf>
    <xf numFmtId="0" fontId="0" fillId="0" borderId="158" xfId="0" applyBorder="1" applyProtection="1"/>
    <xf numFmtId="0" fontId="4" fillId="0" borderId="0" xfId="0" applyFont="1" applyFill="1" applyBorder="1" applyAlignment="1" applyProtection="1">
      <alignment horizontal="right"/>
    </xf>
    <xf numFmtId="0" fontId="0" fillId="0" borderId="0" xfId="0" applyFill="1" applyBorder="1" applyAlignment="1" applyProtection="1">
      <alignment horizontal="right"/>
    </xf>
    <xf numFmtId="170" fontId="0" fillId="0" borderId="52" xfId="0" applyNumberFormat="1" applyBorder="1" applyProtection="1"/>
    <xf numFmtId="0" fontId="0" fillId="0" borderId="60" xfId="0" applyFill="1" applyBorder="1" applyProtection="1"/>
    <xf numFmtId="0" fontId="4" fillId="0" borderId="43" xfId="0" applyFont="1" applyBorder="1" applyAlignment="1" applyProtection="1">
      <alignment horizontal="right"/>
    </xf>
    <xf numFmtId="170" fontId="4" fillId="0" borderId="74" xfId="0" applyNumberFormat="1" applyFont="1" applyFill="1" applyBorder="1" applyProtection="1"/>
    <xf numFmtId="170" fontId="4" fillId="0" borderId="120" xfId="0" applyNumberFormat="1" applyFont="1" applyFill="1" applyBorder="1" applyProtection="1"/>
    <xf numFmtId="0" fontId="4" fillId="0" borderId="0" xfId="0" applyFont="1" applyBorder="1" applyAlignment="1" applyProtection="1">
      <alignment horizontal="right"/>
    </xf>
    <xf numFmtId="0" fontId="3" fillId="0" borderId="42" xfId="0" applyFont="1" applyFill="1" applyBorder="1" applyAlignment="1" applyProtection="1">
      <alignment horizontal="left"/>
    </xf>
    <xf numFmtId="0" fontId="3" fillId="0" borderId="0" xfId="0" applyFont="1" applyFill="1" applyBorder="1" applyAlignment="1" applyProtection="1">
      <alignment horizontal="right"/>
    </xf>
    <xf numFmtId="1" fontId="3" fillId="0" borderId="0" xfId="0" applyNumberFormat="1" applyFont="1" applyFill="1" applyBorder="1" applyAlignment="1" applyProtection="1">
      <alignment horizontal="left"/>
    </xf>
    <xf numFmtId="170" fontId="1" fillId="2" borderId="42" xfId="0" applyNumberFormat="1" applyFont="1" applyFill="1" applyBorder="1" applyProtection="1">
      <protection locked="0"/>
    </xf>
    <xf numFmtId="170" fontId="4" fillId="0" borderId="0" xfId="0" applyNumberFormat="1" applyFont="1" applyFill="1" applyBorder="1" applyAlignment="1" applyProtection="1">
      <alignment horizontal="center"/>
    </xf>
    <xf numFmtId="170" fontId="1" fillId="2" borderId="101" xfId="0" applyNumberFormat="1" applyFont="1" applyFill="1" applyBorder="1" applyAlignment="1" applyProtection="1">
      <alignment horizontal="right"/>
      <protection locked="0"/>
    </xf>
    <xf numFmtId="170" fontId="1" fillId="0" borderId="124" xfId="0" quotePrefix="1" applyNumberFormat="1" applyFont="1" applyFill="1" applyBorder="1" applyAlignment="1" applyProtection="1">
      <alignment horizontal="right" vertical="top" wrapText="1"/>
    </xf>
    <xf numFmtId="170" fontId="1" fillId="0" borderId="126" xfId="0" quotePrefix="1" applyNumberFormat="1" applyFont="1" applyFill="1" applyBorder="1" applyAlignment="1" applyProtection="1">
      <alignment horizontal="right" vertical="top" wrapText="1"/>
    </xf>
    <xf numFmtId="169" fontId="1" fillId="0" borderId="130" xfId="0" quotePrefix="1" applyNumberFormat="1" applyFont="1" applyFill="1" applyBorder="1" applyAlignment="1" applyProtection="1">
      <alignment horizontal="right" vertical="top" wrapText="1"/>
    </xf>
    <xf numFmtId="9" fontId="1" fillId="0" borderId="33" xfId="0" quotePrefix="1" applyNumberFormat="1" applyFont="1" applyFill="1" applyBorder="1" applyAlignment="1" applyProtection="1">
      <alignment horizontal="right" vertical="top" wrapText="1"/>
    </xf>
    <xf numFmtId="170" fontId="1" fillId="2" borderId="7" xfId="0" applyNumberFormat="1" applyFont="1" applyFill="1" applyBorder="1" applyProtection="1">
      <protection locked="0"/>
    </xf>
    <xf numFmtId="170" fontId="1" fillId="0" borderId="167" xfId="0" applyNumberFormat="1" applyFont="1" applyFill="1" applyBorder="1" applyProtection="1"/>
    <xf numFmtId="170" fontId="0" fillId="0" borderId="32" xfId="0" applyNumberFormat="1" applyFill="1" applyBorder="1" applyProtection="1"/>
    <xf numFmtId="0" fontId="3" fillId="0" borderId="27" xfId="0" applyFont="1" applyFill="1" applyBorder="1" applyAlignment="1" applyProtection="1">
      <alignment horizontal="left"/>
    </xf>
    <xf numFmtId="0" fontId="12" fillId="0" borderId="27" xfId="0" applyFont="1" applyFill="1" applyBorder="1" applyAlignment="1" applyProtection="1">
      <alignment horizontal="left"/>
    </xf>
    <xf numFmtId="0" fontId="3" fillId="0" borderId="68" xfId="0" applyFont="1" applyFill="1" applyBorder="1" applyAlignment="1" applyProtection="1">
      <alignment horizontal="left"/>
    </xf>
    <xf numFmtId="0" fontId="3" fillId="0" borderId="100" xfId="0" applyFont="1" applyFill="1" applyBorder="1" applyAlignment="1" applyProtection="1">
      <alignment horizontal="left"/>
    </xf>
    <xf numFmtId="170" fontId="0" fillId="0" borderId="0" xfId="0" applyNumberFormat="1" applyFill="1" applyBorder="1" applyAlignment="1" applyProtection="1">
      <alignment horizontal="right"/>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xf>
    <xf numFmtId="169" fontId="36" fillId="0" borderId="33" xfId="0" quotePrefix="1" applyNumberFormat="1" applyFont="1" applyFill="1" applyBorder="1" applyAlignment="1" applyProtection="1">
      <alignment horizontal="left" vertical="top"/>
    </xf>
    <xf numFmtId="170" fontId="1" fillId="0" borderId="0" xfId="0" applyNumberFormat="1" applyFont="1" applyFill="1" applyBorder="1" applyAlignment="1" applyProtection="1">
      <alignment horizontal="right"/>
    </xf>
    <xf numFmtId="0" fontId="1" fillId="0" borderId="0" xfId="0" applyFont="1" applyFill="1" applyAlignment="1" applyProtection="1">
      <alignment horizontal="right"/>
    </xf>
    <xf numFmtId="170" fontId="4" fillId="0" borderId="0" xfId="0" applyNumberFormat="1" applyFont="1" applyFill="1" applyBorder="1" applyAlignment="1" applyProtection="1">
      <alignment horizontal="right"/>
    </xf>
    <xf numFmtId="0" fontId="36" fillId="0" borderId="164" xfId="0" applyFont="1" applyFill="1" applyBorder="1" applyAlignment="1" applyProtection="1">
      <alignment horizontal="left"/>
    </xf>
    <xf numFmtId="0" fontId="36" fillId="0" borderId="140" xfId="0" applyFont="1" applyFill="1" applyBorder="1" applyAlignment="1" applyProtection="1">
      <alignment horizontal="left"/>
    </xf>
    <xf numFmtId="170" fontId="1" fillId="0" borderId="31" xfId="0" applyNumberFormat="1" applyFont="1" applyFill="1" applyBorder="1" applyProtection="1"/>
    <xf numFmtId="170" fontId="1" fillId="0" borderId="19" xfId="0" applyNumberFormat="1" applyFont="1" applyFill="1" applyBorder="1" applyProtection="1"/>
    <xf numFmtId="170" fontId="0" fillId="0" borderId="25" xfId="0" applyNumberFormat="1" applyBorder="1" applyProtection="1"/>
    <xf numFmtId="0" fontId="0" fillId="0" borderId="0" xfId="0" applyAlignment="1" applyProtection="1">
      <alignment horizontal="right"/>
    </xf>
    <xf numFmtId="0" fontId="1" fillId="0" borderId="1" xfId="0" applyFont="1" applyBorder="1" applyAlignment="1" applyProtection="1">
      <alignment horizontal="right"/>
    </xf>
    <xf numFmtId="0" fontId="36" fillId="0" borderId="171" xfId="0" applyFont="1" applyBorder="1" applyAlignment="1" applyProtection="1">
      <alignment horizontal="left"/>
    </xf>
    <xf numFmtId="170" fontId="4" fillId="0" borderId="173" xfId="0" applyNumberFormat="1" applyFont="1" applyBorder="1" applyProtection="1"/>
    <xf numFmtId="170" fontId="0" fillId="0" borderId="137" xfId="0" applyNumberFormat="1" applyBorder="1" applyProtection="1"/>
    <xf numFmtId="0" fontId="3" fillId="0" borderId="21" xfId="0" applyFont="1" applyFill="1" applyBorder="1" applyAlignment="1" applyProtection="1">
      <alignment horizontal="left"/>
    </xf>
    <xf numFmtId="0" fontId="3" fillId="0" borderId="1" xfId="0" applyFont="1" applyFill="1" applyBorder="1" applyAlignment="1" applyProtection="1">
      <alignment horizontal="left"/>
    </xf>
    <xf numFmtId="170" fontId="0" fillId="8" borderId="1" xfId="0" applyNumberFormat="1" applyFill="1" applyBorder="1" applyProtection="1">
      <protection locked="0"/>
    </xf>
    <xf numFmtId="170" fontId="0" fillId="8" borderId="67" xfId="0" applyNumberFormat="1" applyFill="1" applyBorder="1" applyProtection="1">
      <protection locked="0"/>
    </xf>
    <xf numFmtId="170" fontId="0" fillId="8" borderId="7" xfId="0" applyNumberFormat="1" applyFill="1" applyBorder="1" applyProtection="1">
      <protection locked="0"/>
    </xf>
    <xf numFmtId="170" fontId="0" fillId="8" borderId="4" xfId="0" applyNumberFormat="1" applyFill="1" applyBorder="1" applyProtection="1">
      <protection locked="0"/>
    </xf>
    <xf numFmtId="170" fontId="0" fillId="2" borderId="18" xfId="0" applyNumberFormat="1" applyFill="1" applyBorder="1" applyProtection="1">
      <protection locked="0"/>
    </xf>
    <xf numFmtId="170" fontId="0" fillId="2" borderId="1" xfId="0" applyNumberFormat="1" applyFill="1" applyBorder="1" applyProtection="1">
      <protection locked="0"/>
    </xf>
    <xf numFmtId="170" fontId="1" fillId="2" borderId="130" xfId="0" applyNumberFormat="1" applyFont="1" applyFill="1" applyBorder="1" applyProtection="1">
      <protection locked="0"/>
    </xf>
    <xf numFmtId="9" fontId="0" fillId="8" borderId="27" xfId="1" applyFont="1" applyFill="1" applyBorder="1" applyProtection="1">
      <protection locked="0"/>
    </xf>
    <xf numFmtId="9" fontId="0" fillId="8" borderId="8" xfId="1" applyFont="1" applyFill="1" applyBorder="1" applyProtection="1">
      <protection locked="0"/>
    </xf>
    <xf numFmtId="9" fontId="0" fillId="8" borderId="65" xfId="1" applyFont="1" applyFill="1" applyBorder="1" applyProtection="1">
      <protection locked="0"/>
    </xf>
    <xf numFmtId="9" fontId="0" fillId="8" borderId="5" xfId="1" applyFont="1" applyFill="1" applyBorder="1" applyProtection="1">
      <protection locked="0"/>
    </xf>
    <xf numFmtId="9" fontId="0" fillId="8" borderId="1" xfId="1" applyFont="1" applyFill="1" applyBorder="1" applyProtection="1">
      <protection locked="0"/>
    </xf>
    <xf numFmtId="9" fontId="0" fillId="8" borderId="80" xfId="1" applyFont="1" applyFill="1" applyBorder="1" applyProtection="1">
      <protection locked="0"/>
    </xf>
    <xf numFmtId="167" fontId="1" fillId="8" borderId="1" xfId="0" applyNumberFormat="1" applyFont="1" applyFill="1" applyBorder="1" applyAlignment="1" applyProtection="1">
      <alignment horizontal="center"/>
      <protection locked="0"/>
    </xf>
    <xf numFmtId="167" fontId="15" fillId="0" borderId="1" xfId="0" applyNumberFormat="1" applyFont="1" applyFill="1" applyBorder="1" applyAlignment="1" applyProtection="1">
      <alignment horizontal="center"/>
    </xf>
    <xf numFmtId="170" fontId="1" fillId="2" borderId="28" xfId="0" applyNumberFormat="1" applyFont="1" applyFill="1" applyBorder="1" applyProtection="1">
      <protection locked="0"/>
    </xf>
    <xf numFmtId="170" fontId="1" fillId="2" borderId="32" xfId="0" applyNumberFormat="1" applyFont="1" applyFill="1" applyBorder="1" applyProtection="1">
      <protection locked="0"/>
    </xf>
    <xf numFmtId="170" fontId="0" fillId="2" borderId="32" xfId="0" applyNumberFormat="1" applyFill="1" applyBorder="1" applyProtection="1">
      <protection locked="0"/>
    </xf>
    <xf numFmtId="0" fontId="4" fillId="0" borderId="176" xfId="0" applyFont="1" applyBorder="1" applyAlignment="1" applyProtection="1">
      <alignment horizontal="right"/>
    </xf>
    <xf numFmtId="3" fontId="0" fillId="0" borderId="177" xfId="0" applyNumberFormat="1" applyFill="1" applyBorder="1" applyProtection="1"/>
    <xf numFmtId="173" fontId="6" fillId="0" borderId="51" xfId="0" applyNumberFormat="1" applyFont="1" applyBorder="1" applyAlignment="1" applyProtection="1">
      <alignment horizontal="center" vertical="center"/>
    </xf>
    <xf numFmtId="170" fontId="1" fillId="2" borderId="3" xfId="0" applyNumberFormat="1" applyFont="1" applyFill="1" applyBorder="1" applyProtection="1">
      <protection locked="0"/>
    </xf>
    <xf numFmtId="170" fontId="0" fillId="2" borderId="8" xfId="0" applyNumberFormat="1" applyFill="1" applyBorder="1" applyProtection="1">
      <protection locked="0"/>
    </xf>
    <xf numFmtId="170" fontId="1" fillId="8" borderId="166" xfId="0" applyNumberFormat="1" applyFont="1" applyFill="1" applyBorder="1" applyAlignment="1" applyProtection="1">
      <alignment vertical="center"/>
      <protection locked="0"/>
    </xf>
    <xf numFmtId="9" fontId="1" fillId="8" borderId="121" xfId="0" quotePrefix="1" applyNumberFormat="1" applyFont="1" applyFill="1" applyBorder="1" applyAlignment="1" applyProtection="1">
      <alignment horizontal="right" wrapText="1"/>
      <protection locked="0"/>
    </xf>
    <xf numFmtId="9" fontId="1" fillId="8" borderId="178" xfId="0" quotePrefix="1" applyNumberFormat="1" applyFont="1" applyFill="1" applyBorder="1" applyAlignment="1" applyProtection="1">
      <alignment horizontal="right" wrapText="1"/>
      <protection locked="0"/>
    </xf>
    <xf numFmtId="10" fontId="3" fillId="0" borderId="179" xfId="0" quotePrefix="1" applyNumberFormat="1" applyFont="1" applyFill="1" applyBorder="1" applyAlignment="1" applyProtection="1">
      <alignment horizontal="right" wrapText="1"/>
    </xf>
    <xf numFmtId="170" fontId="0" fillId="8" borderId="79" xfId="0" applyNumberFormat="1" applyFill="1" applyBorder="1" applyProtection="1">
      <protection locked="0"/>
    </xf>
    <xf numFmtId="0" fontId="0" fillId="0" borderId="33" xfId="0" applyBorder="1" applyAlignment="1" applyProtection="1">
      <alignment horizontal="right"/>
    </xf>
    <xf numFmtId="0" fontId="0" fillId="0" borderId="60" xfId="0" applyBorder="1" applyProtection="1"/>
    <xf numFmtId="0" fontId="1" fillId="0" borderId="6" xfId="0" applyFont="1" applyBorder="1" applyAlignment="1" applyProtection="1">
      <alignment horizontal="left"/>
    </xf>
    <xf numFmtId="173" fontId="4" fillId="0" borderId="22" xfId="0"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xf>
    <xf numFmtId="0" fontId="6" fillId="0" borderId="1" xfId="0" applyFont="1" applyBorder="1" applyAlignment="1" applyProtection="1">
      <alignment horizontal="center"/>
    </xf>
    <xf numFmtId="0" fontId="6" fillId="0" borderId="31" xfId="0" applyFont="1" applyBorder="1" applyAlignment="1" applyProtection="1">
      <alignment horizontal="center"/>
    </xf>
    <xf numFmtId="0" fontId="6" fillId="0" borderId="0" xfId="0" applyFont="1" applyAlignment="1" applyProtection="1">
      <alignment horizontal="center"/>
    </xf>
    <xf numFmtId="0" fontId="6" fillId="0" borderId="18" xfId="0" applyFont="1" applyBorder="1" applyAlignment="1" applyProtection="1">
      <alignment horizontal="center"/>
    </xf>
    <xf numFmtId="1" fontId="6" fillId="0" borderId="25" xfId="0" applyNumberFormat="1" applyFont="1" applyBorder="1" applyAlignment="1" applyProtection="1">
      <alignment horizontal="center"/>
    </xf>
    <xf numFmtId="173" fontId="6" fillId="0" borderId="0" xfId="0" applyNumberFormat="1" applyFont="1" applyFill="1" applyBorder="1" applyAlignment="1" applyProtection="1">
      <alignment horizontal="center" vertical="center"/>
    </xf>
    <xf numFmtId="173" fontId="6" fillId="0" borderId="0" xfId="0" applyNumberFormat="1" applyFont="1" applyBorder="1" applyAlignment="1" applyProtection="1">
      <alignment horizontal="center" vertical="center"/>
    </xf>
    <xf numFmtId="173" fontId="6" fillId="0" borderId="54" xfId="0" quotePrefix="1" applyNumberFormat="1" applyFont="1" applyFill="1" applyBorder="1" applyAlignment="1" applyProtection="1">
      <alignment horizontal="center" vertical="center" wrapText="1"/>
    </xf>
    <xf numFmtId="173" fontId="6" fillId="0" borderId="110" xfId="0" quotePrefix="1" applyNumberFormat="1" applyFont="1" applyFill="1" applyBorder="1" applyAlignment="1" applyProtection="1">
      <alignment horizontal="center" vertical="center" wrapText="1"/>
    </xf>
    <xf numFmtId="0" fontId="6" fillId="0" borderId="42" xfId="0" applyFont="1" applyFill="1" applyBorder="1" applyAlignment="1" applyProtection="1">
      <alignment horizontal="center"/>
    </xf>
    <xf numFmtId="0" fontId="1" fillId="0" borderId="54" xfId="0" applyFont="1" applyBorder="1" applyAlignment="1" applyProtection="1"/>
    <xf numFmtId="0" fontId="4" fillId="0" borderId="133" xfId="0" applyFont="1" applyFill="1" applyBorder="1" applyAlignment="1" applyProtection="1">
      <alignment horizontal="left"/>
    </xf>
    <xf numFmtId="170" fontId="1" fillId="2" borderId="103" xfId="0" applyNumberFormat="1" applyFont="1" applyFill="1" applyBorder="1" applyProtection="1">
      <protection locked="0"/>
    </xf>
    <xf numFmtId="170" fontId="1" fillId="2" borderId="123" xfId="0" applyNumberFormat="1" applyFont="1" applyFill="1" applyBorder="1" applyProtection="1">
      <protection locked="0"/>
    </xf>
    <xf numFmtId="170" fontId="1" fillId="2" borderId="21" xfId="0" applyNumberFormat="1" applyFont="1" applyFill="1" applyBorder="1" applyProtection="1">
      <protection locked="0"/>
    </xf>
    <xf numFmtId="170" fontId="4" fillId="0" borderId="183" xfId="0" applyNumberFormat="1" applyFont="1" applyFill="1" applyBorder="1" applyProtection="1"/>
    <xf numFmtId="170" fontId="0" fillId="8" borderId="8" xfId="0" applyNumberFormat="1" applyFill="1" applyBorder="1" applyProtection="1">
      <protection locked="0"/>
    </xf>
    <xf numFmtId="170" fontId="0" fillId="8" borderId="5" xfId="0" applyNumberFormat="1" applyFill="1" applyBorder="1" applyProtection="1">
      <protection locked="0"/>
    </xf>
    <xf numFmtId="0" fontId="1" fillId="0" borderId="75" xfId="0" applyFont="1" applyFill="1" applyBorder="1" applyAlignment="1" applyProtection="1">
      <alignment horizontal="left"/>
    </xf>
    <xf numFmtId="169" fontId="49" fillId="0" borderId="53" xfId="0" quotePrefix="1" applyNumberFormat="1" applyFont="1" applyFill="1" applyBorder="1" applyAlignment="1" applyProtection="1">
      <alignment horizontal="right" vertical="top"/>
    </xf>
    <xf numFmtId="4" fontId="3" fillId="0" borderId="123" xfId="0" quotePrefix="1" applyNumberFormat="1" applyFont="1" applyFill="1" applyBorder="1" applyAlignment="1" applyProtection="1">
      <alignment horizontal="right" wrapText="1"/>
    </xf>
    <xf numFmtId="168" fontId="37" fillId="0" borderId="6" xfId="0" quotePrefix="1" applyNumberFormat="1" applyFont="1" applyFill="1" applyBorder="1" applyAlignment="1" applyProtection="1">
      <alignment horizontal="right" wrapText="1"/>
    </xf>
    <xf numFmtId="4" fontId="3" fillId="0" borderId="6" xfId="0" quotePrefix="1" applyNumberFormat="1" applyFont="1" applyFill="1" applyBorder="1" applyAlignment="1" applyProtection="1">
      <alignment horizontal="right" wrapText="1"/>
    </xf>
    <xf numFmtId="10" fontId="3" fillId="0" borderId="185" xfId="0" quotePrefix="1" applyNumberFormat="1" applyFont="1" applyFill="1" applyBorder="1" applyAlignment="1" applyProtection="1">
      <alignment horizontal="right" wrapText="1"/>
    </xf>
    <xf numFmtId="168" fontId="3" fillId="0" borderId="186" xfId="0" quotePrefix="1" applyNumberFormat="1" applyFont="1" applyFill="1" applyBorder="1" applyAlignment="1" applyProtection="1">
      <alignment horizontal="right" vertical="top" wrapText="1"/>
    </xf>
    <xf numFmtId="168" fontId="3" fillId="0" borderId="187" xfId="0" quotePrefix="1" applyNumberFormat="1" applyFont="1" applyFill="1" applyBorder="1" applyAlignment="1" applyProtection="1">
      <alignment horizontal="right" vertical="top" wrapText="1"/>
    </xf>
    <xf numFmtId="170" fontId="4" fillId="0" borderId="188" xfId="0" applyNumberFormat="1" applyFont="1" applyBorder="1" applyProtection="1"/>
    <xf numFmtId="170" fontId="1" fillId="2" borderId="27" xfId="0" applyNumberFormat="1" applyFont="1" applyFill="1" applyBorder="1" applyProtection="1">
      <protection locked="0"/>
    </xf>
    <xf numFmtId="170" fontId="1" fillId="2" borderId="25" xfId="0" applyNumberFormat="1" applyFont="1" applyFill="1" applyBorder="1" applyProtection="1">
      <protection locked="0"/>
    </xf>
    <xf numFmtId="170" fontId="1" fillId="2" borderId="64" xfId="0" applyNumberFormat="1" applyFont="1" applyFill="1" applyBorder="1" applyProtection="1">
      <protection locked="0"/>
    </xf>
    <xf numFmtId="4" fontId="3" fillId="0" borderId="189" xfId="0" quotePrefix="1" applyNumberFormat="1" applyFont="1" applyFill="1" applyBorder="1" applyAlignment="1" applyProtection="1">
      <alignment horizontal="right" wrapText="1"/>
    </xf>
    <xf numFmtId="170" fontId="1" fillId="0" borderId="21" xfId="14" applyNumberFormat="1" applyFont="1" applyBorder="1" applyProtection="1"/>
    <xf numFmtId="170" fontId="0" fillId="0" borderId="0" xfId="14" applyNumberFormat="1" applyFont="1" applyBorder="1" applyProtection="1"/>
    <xf numFmtId="170" fontId="6" fillId="0" borderId="0" xfId="14" applyNumberFormat="1" applyFont="1" applyBorder="1" applyProtection="1"/>
    <xf numFmtId="170" fontId="0" fillId="8" borderId="35" xfId="14" applyNumberFormat="1" applyFont="1" applyFill="1" applyBorder="1" applyProtection="1">
      <protection locked="0"/>
    </xf>
    <xf numFmtId="170" fontId="0" fillId="8" borderId="36" xfId="14" applyNumberFormat="1" applyFont="1" applyFill="1" applyBorder="1" applyProtection="1">
      <protection locked="0"/>
    </xf>
    <xf numFmtId="167" fontId="1" fillId="0" borderId="2" xfId="14" applyNumberFormat="1" applyFont="1" applyFill="1" applyBorder="1" applyAlignment="1" applyProtection="1">
      <alignment horizontal="center"/>
    </xf>
    <xf numFmtId="170" fontId="1" fillId="0" borderId="94" xfId="14" applyNumberFormat="1" applyFont="1" applyBorder="1" applyProtection="1"/>
    <xf numFmtId="170" fontId="0" fillId="0" borderId="14" xfId="14" applyNumberFormat="1" applyFont="1" applyBorder="1" applyProtection="1"/>
    <xf numFmtId="167" fontId="1" fillId="0" borderId="1" xfId="14" applyNumberFormat="1" applyFont="1" applyFill="1" applyBorder="1" applyAlignment="1" applyProtection="1">
      <alignment horizontal="center"/>
    </xf>
    <xf numFmtId="167" fontId="1" fillId="8" borderId="1" xfId="14" applyNumberFormat="1" applyFont="1" applyFill="1" applyBorder="1" applyAlignment="1" applyProtection="1">
      <alignment horizontal="center"/>
      <protection locked="0"/>
    </xf>
    <xf numFmtId="170" fontId="0" fillId="0" borderId="30" xfId="0" applyNumberFormat="1" applyBorder="1" applyProtection="1"/>
    <xf numFmtId="0" fontId="36" fillId="0" borderId="181" xfId="0" applyFont="1" applyBorder="1" applyAlignment="1" applyProtection="1">
      <alignment horizontal="left"/>
    </xf>
    <xf numFmtId="4" fontId="3" fillId="0" borderId="198" xfId="0" quotePrefix="1" applyNumberFormat="1" applyFont="1" applyFill="1" applyBorder="1" applyAlignment="1" applyProtection="1">
      <alignment horizontal="right" wrapText="1"/>
    </xf>
    <xf numFmtId="170" fontId="0" fillId="0" borderId="170" xfId="0" applyNumberFormat="1" applyFill="1" applyBorder="1" applyProtection="1"/>
    <xf numFmtId="170" fontId="4" fillId="0" borderId="92" xfId="0" applyNumberFormat="1" applyFont="1" applyFill="1" applyBorder="1" applyProtection="1"/>
    <xf numFmtId="170" fontId="4" fillId="0" borderId="199" xfId="0" applyNumberFormat="1" applyFont="1" applyBorder="1" applyProtection="1"/>
    <xf numFmtId="170" fontId="1" fillId="0" borderId="200" xfId="0" applyNumberFormat="1" applyFont="1" applyFill="1" applyBorder="1" applyProtection="1"/>
    <xf numFmtId="170" fontId="4" fillId="0" borderId="201" xfId="0" applyNumberFormat="1" applyFont="1" applyBorder="1" applyProtection="1"/>
    <xf numFmtId="170" fontId="4" fillId="0" borderId="202" xfId="0" applyNumberFormat="1" applyFont="1" applyBorder="1" applyProtection="1"/>
    <xf numFmtId="170" fontId="4" fillId="0" borderId="83" xfId="0" applyNumberFormat="1" applyFont="1" applyFill="1" applyBorder="1" applyProtection="1"/>
    <xf numFmtId="170" fontId="10" fillId="0" borderId="0" xfId="0" applyNumberFormat="1" applyFont="1" applyFill="1" applyBorder="1" applyProtection="1"/>
    <xf numFmtId="170" fontId="55" fillId="0" borderId="0" xfId="2" applyNumberFormat="1" applyFont="1" applyFill="1" applyBorder="1" applyProtection="1"/>
    <xf numFmtId="170" fontId="10" fillId="0" borderId="0" xfId="2" applyNumberFormat="1" applyFont="1" applyFill="1" applyBorder="1" applyProtection="1"/>
    <xf numFmtId="170" fontId="54" fillId="0" borderId="0" xfId="2" applyNumberFormat="1" applyFont="1" applyFill="1" applyBorder="1" applyProtection="1"/>
    <xf numFmtId="170" fontId="0" fillId="0" borderId="123" xfId="0" applyNumberFormat="1" applyFill="1" applyBorder="1" applyProtection="1"/>
    <xf numFmtId="170" fontId="0" fillId="0" borderId="182" xfId="0" applyNumberFormat="1" applyFill="1" applyBorder="1" applyProtection="1"/>
    <xf numFmtId="0" fontId="3" fillId="0" borderId="4" xfId="0" applyFont="1" applyFill="1" applyBorder="1" applyAlignment="1" applyProtection="1">
      <alignment horizontal="center"/>
    </xf>
    <xf numFmtId="167" fontId="1" fillId="8" borderId="18" xfId="0" applyNumberFormat="1" applyFont="1" applyFill="1" applyBorder="1" applyAlignment="1" applyProtection="1">
      <alignment horizontal="center"/>
      <protection locked="0"/>
    </xf>
    <xf numFmtId="0" fontId="3" fillId="0" borderId="65" xfId="0" applyFont="1" applyFill="1" applyBorder="1" applyAlignment="1" applyProtection="1">
      <alignment horizontal="center"/>
    </xf>
    <xf numFmtId="1" fontId="6" fillId="0" borderId="33" xfId="0" applyNumberFormat="1" applyFont="1" applyBorder="1" applyAlignment="1" applyProtection="1">
      <alignment horizontal="center"/>
    </xf>
    <xf numFmtId="0" fontId="1" fillId="0" borderId="33" xfId="0" applyFont="1" applyBorder="1" applyProtection="1"/>
    <xf numFmtId="0" fontId="1" fillId="0" borderId="0" xfId="0" applyFont="1" applyFill="1" applyBorder="1" applyAlignment="1" applyProtection="1">
      <alignment horizontal="center"/>
    </xf>
    <xf numFmtId="0" fontId="5" fillId="0" borderId="0" xfId="0" applyFont="1" applyAlignment="1" applyProtection="1">
      <alignment horizontal="left"/>
    </xf>
    <xf numFmtId="0" fontId="1" fillId="8" borderId="0" xfId="0" applyFont="1" applyFill="1"/>
    <xf numFmtId="0" fontId="0" fillId="8" borderId="0" xfId="0" applyFill="1"/>
    <xf numFmtId="0" fontId="1" fillId="0" borderId="0" xfId="0" applyFont="1" applyAlignment="1" applyProtection="1">
      <alignment horizontal="right"/>
    </xf>
    <xf numFmtId="3" fontId="38" fillId="0" borderId="33" xfId="0" applyNumberFormat="1" applyFont="1" applyBorder="1" applyProtection="1"/>
    <xf numFmtId="16" fontId="0" fillId="2" borderId="119" xfId="0" applyNumberFormat="1" applyFill="1" applyBorder="1" applyProtection="1">
      <protection locked="0"/>
    </xf>
    <xf numFmtId="1" fontId="4" fillId="0" borderId="119" xfId="0" applyNumberFormat="1" applyFont="1" applyFill="1" applyBorder="1" applyAlignment="1" applyProtection="1">
      <alignment horizontal="center"/>
    </xf>
    <xf numFmtId="174" fontId="6" fillId="0" borderId="54" xfId="0" applyNumberFormat="1" applyFont="1" applyFill="1" applyBorder="1" applyAlignment="1" applyProtection="1">
      <alignment horizontal="center" vertical="center"/>
    </xf>
    <xf numFmtId="174" fontId="6" fillId="0" borderId="54" xfId="0" quotePrefix="1" applyNumberFormat="1" applyFont="1" applyFill="1" applyBorder="1" applyAlignment="1" applyProtection="1">
      <alignment horizontal="center" vertical="center" wrapText="1"/>
    </xf>
    <xf numFmtId="170" fontId="1" fillId="7" borderId="0" xfId="0" applyNumberFormat="1" applyFont="1" applyFill="1" applyBorder="1" applyAlignment="1" applyProtection="1">
      <alignment horizontal="right"/>
    </xf>
    <xf numFmtId="0" fontId="0" fillId="0" borderId="180" xfId="0" applyBorder="1" applyProtection="1"/>
    <xf numFmtId="170" fontId="1" fillId="2" borderId="82" xfId="0" applyNumberFormat="1" applyFont="1" applyFill="1" applyBorder="1" applyProtection="1">
      <protection locked="0"/>
    </xf>
    <xf numFmtId="170" fontId="4" fillId="0" borderId="40" xfId="0" applyNumberFormat="1" applyFont="1" applyFill="1" applyBorder="1" applyProtection="1"/>
    <xf numFmtId="170" fontId="1" fillId="2" borderId="8" xfId="0" applyNumberFormat="1" applyFont="1" applyFill="1" applyBorder="1" applyAlignment="1" applyProtection="1">
      <alignment horizontal="right"/>
      <protection locked="0"/>
    </xf>
    <xf numFmtId="170" fontId="1" fillId="2" borderId="207" xfId="0" applyNumberFormat="1" applyFont="1" applyFill="1" applyBorder="1" applyProtection="1">
      <protection locked="0"/>
    </xf>
    <xf numFmtId="170" fontId="4" fillId="0" borderId="165" xfId="0" applyNumberFormat="1" applyFont="1" applyFill="1" applyBorder="1" applyProtection="1"/>
    <xf numFmtId="168" fontId="3" fillId="0" borderId="208" xfId="0" quotePrefix="1" applyNumberFormat="1" applyFont="1" applyFill="1" applyBorder="1" applyAlignment="1" applyProtection="1">
      <alignment horizontal="right" vertical="top" wrapText="1"/>
    </xf>
    <xf numFmtId="168" fontId="3" fillId="0" borderId="190" xfId="0" quotePrefix="1" applyNumberFormat="1" applyFont="1" applyFill="1" applyBorder="1" applyAlignment="1" applyProtection="1">
      <alignment horizontal="right" vertical="top" wrapText="1"/>
    </xf>
    <xf numFmtId="170" fontId="1" fillId="0" borderId="209" xfId="0" quotePrefix="1" applyNumberFormat="1" applyFont="1" applyFill="1" applyBorder="1" applyAlignment="1" applyProtection="1">
      <alignment horizontal="right" vertical="top" wrapText="1"/>
    </xf>
    <xf numFmtId="9" fontId="1" fillId="0" borderId="34" xfId="0" quotePrefix="1" applyNumberFormat="1" applyFont="1" applyFill="1" applyBorder="1" applyAlignment="1" applyProtection="1">
      <alignment horizontal="right" vertical="top" wrapText="1"/>
    </xf>
    <xf numFmtId="170" fontId="1" fillId="2" borderId="104" xfId="0" applyNumberFormat="1" applyFont="1" applyFill="1" applyBorder="1" applyProtection="1">
      <protection locked="0"/>
    </xf>
    <xf numFmtId="170" fontId="4" fillId="0" borderId="175" xfId="0" applyNumberFormat="1" applyFont="1" applyBorder="1" applyProtection="1"/>
    <xf numFmtId="170" fontId="1" fillId="8" borderId="210" xfId="0" applyNumberFormat="1" applyFont="1" applyFill="1" applyBorder="1" applyAlignment="1" applyProtection="1">
      <alignment vertical="center"/>
      <protection locked="0"/>
    </xf>
    <xf numFmtId="170" fontId="1" fillId="0" borderId="211" xfId="0" applyNumberFormat="1" applyFont="1" applyFill="1" applyBorder="1" applyProtection="1"/>
    <xf numFmtId="170" fontId="1" fillId="0" borderId="212" xfId="0" applyNumberFormat="1" applyFont="1" applyFill="1" applyBorder="1" applyProtection="1"/>
    <xf numFmtId="170" fontId="0" fillId="2" borderId="35" xfId="0" applyNumberFormat="1" applyFill="1" applyBorder="1" applyProtection="1">
      <protection locked="0"/>
    </xf>
    <xf numFmtId="170" fontId="0" fillId="2" borderId="38" xfId="0" applyNumberFormat="1" applyFill="1" applyBorder="1" applyProtection="1">
      <protection locked="0"/>
    </xf>
    <xf numFmtId="170" fontId="4" fillId="0" borderId="213" xfId="0" applyNumberFormat="1" applyFont="1" applyBorder="1" applyProtection="1"/>
    <xf numFmtId="170" fontId="1" fillId="0" borderId="214" xfId="0" applyNumberFormat="1" applyFont="1" applyFill="1" applyBorder="1" applyProtection="1"/>
    <xf numFmtId="170" fontId="1" fillId="0" borderId="215" xfId="0" applyNumberFormat="1" applyFont="1" applyFill="1" applyBorder="1" applyProtection="1"/>
    <xf numFmtId="0" fontId="0" fillId="0" borderId="170" xfId="0" applyFill="1" applyBorder="1" applyProtection="1"/>
    <xf numFmtId="170" fontId="1" fillId="0" borderId="216" xfId="0" applyNumberFormat="1" applyFont="1" applyFill="1" applyBorder="1" applyProtection="1"/>
    <xf numFmtId="170" fontId="1" fillId="0" borderId="217" xfId="0" applyNumberFormat="1" applyFont="1" applyFill="1" applyBorder="1" applyProtection="1"/>
    <xf numFmtId="3" fontId="38" fillId="0" borderId="218" xfId="0" applyNumberFormat="1" applyFont="1" applyBorder="1" applyProtection="1"/>
    <xf numFmtId="169" fontId="1" fillId="0" borderId="22" xfId="0" quotePrefix="1" applyNumberFormat="1" applyFont="1" applyFill="1" applyBorder="1" applyAlignment="1" applyProtection="1">
      <alignment horizontal="right" vertical="top" wrapText="1"/>
    </xf>
    <xf numFmtId="0" fontId="0" fillId="0" borderId="100" xfId="0" applyBorder="1" applyProtection="1"/>
    <xf numFmtId="0" fontId="0" fillId="0" borderId="77" xfId="0" applyBorder="1" applyProtection="1"/>
    <xf numFmtId="170" fontId="0" fillId="0" borderId="112" xfId="0" applyNumberFormat="1" applyFill="1" applyBorder="1" applyProtection="1"/>
    <xf numFmtId="1" fontId="6" fillId="0" borderId="26" xfId="0" applyNumberFormat="1" applyFont="1" applyBorder="1" applyAlignment="1" applyProtection="1">
      <alignment horizontal="center"/>
    </xf>
    <xf numFmtId="1" fontId="6" fillId="0" borderId="1" xfId="0" applyNumberFormat="1" applyFont="1" applyBorder="1" applyAlignment="1" applyProtection="1">
      <alignment horizontal="center"/>
    </xf>
    <xf numFmtId="173" fontId="6" fillId="0" borderId="180" xfId="0" applyNumberFormat="1" applyFont="1" applyFill="1" applyBorder="1" applyAlignment="1" applyProtection="1">
      <alignment horizontal="center" vertical="center"/>
    </xf>
    <xf numFmtId="173" fontId="6" fillId="0" borderId="221" xfId="0" applyNumberFormat="1" applyFont="1" applyFill="1" applyBorder="1" applyAlignment="1" applyProtection="1">
      <alignment horizontal="center" vertical="center"/>
    </xf>
    <xf numFmtId="170" fontId="4" fillId="0" borderId="222" xfId="0" applyNumberFormat="1" applyFont="1" applyBorder="1" applyProtection="1"/>
    <xf numFmtId="171" fontId="1" fillId="0" borderId="19" xfId="0" quotePrefix="1" applyNumberFormat="1" applyFont="1" applyFill="1" applyBorder="1" applyAlignment="1" applyProtection="1">
      <alignment horizontal="right" wrapText="1"/>
    </xf>
    <xf numFmtId="9" fontId="1" fillId="0" borderId="19" xfId="1" quotePrefix="1" applyFont="1" applyFill="1" applyBorder="1" applyAlignment="1" applyProtection="1">
      <alignment horizontal="right" wrapText="1"/>
    </xf>
    <xf numFmtId="170" fontId="0" fillId="0" borderId="0" xfId="0" applyNumberFormat="1" applyFill="1" applyBorder="1" applyAlignment="1" applyProtection="1">
      <alignment horizontal="left"/>
    </xf>
    <xf numFmtId="173" fontId="4" fillId="0" borderId="0" xfId="0" applyNumberFormat="1" applyFont="1" applyFill="1" applyBorder="1" applyAlignment="1" applyProtection="1">
      <alignment horizontal="center"/>
    </xf>
    <xf numFmtId="170" fontId="0" fillId="0" borderId="0" xfId="0" applyNumberFormat="1" applyFill="1" applyBorder="1" applyProtection="1">
      <protection locked="0"/>
    </xf>
    <xf numFmtId="170" fontId="1" fillId="0" borderId="223" xfId="0" quotePrefix="1" applyNumberFormat="1" applyFont="1" applyFill="1" applyBorder="1" applyAlignment="1" applyProtection="1">
      <alignment horizontal="right" vertical="top" wrapText="1"/>
    </xf>
    <xf numFmtId="170" fontId="1" fillId="0" borderId="224" xfId="0" quotePrefix="1" applyNumberFormat="1" applyFont="1" applyFill="1" applyBorder="1" applyAlignment="1" applyProtection="1">
      <alignment horizontal="right" vertical="top" wrapText="1"/>
    </xf>
    <xf numFmtId="170" fontId="4" fillId="0" borderId="11" xfId="0" applyNumberFormat="1" applyFont="1" applyFill="1" applyBorder="1" applyProtection="1"/>
    <xf numFmtId="170" fontId="0" fillId="0" borderId="34" xfId="0" applyNumberFormat="1" applyBorder="1" applyProtection="1"/>
    <xf numFmtId="170" fontId="1" fillId="0" borderId="118" xfId="0" applyNumberFormat="1" applyFont="1" applyFill="1" applyBorder="1" applyProtection="1"/>
    <xf numFmtId="170" fontId="1" fillId="0" borderId="183" xfId="0" applyNumberFormat="1" applyFont="1" applyFill="1" applyBorder="1" applyProtection="1"/>
    <xf numFmtId="170" fontId="4" fillId="0" borderId="32" xfId="0" applyNumberFormat="1" applyFont="1" applyFill="1" applyBorder="1" applyAlignment="1" applyProtection="1">
      <alignment horizontal="right"/>
    </xf>
    <xf numFmtId="170" fontId="4" fillId="0" borderId="38" xfId="0" applyNumberFormat="1" applyFont="1" applyFill="1" applyBorder="1" applyAlignment="1" applyProtection="1">
      <alignment horizontal="right"/>
    </xf>
    <xf numFmtId="0" fontId="50" fillId="0" borderId="0" xfId="0" applyFont="1" applyFill="1" applyBorder="1" applyAlignment="1">
      <alignment vertical="center"/>
    </xf>
    <xf numFmtId="0" fontId="10" fillId="0" borderId="0" xfId="0" applyFont="1" applyFill="1" applyBorder="1" applyAlignment="1">
      <alignment vertical="center"/>
    </xf>
    <xf numFmtId="175" fontId="57" fillId="0" borderId="0" xfId="15" applyNumberFormat="1" applyFont="1" applyFill="1" applyBorder="1"/>
    <xf numFmtId="0" fontId="10" fillId="0" borderId="0" xfId="0" applyFont="1" applyFill="1" applyBorder="1" applyAlignment="1">
      <alignment vertical="center" wrapText="1"/>
    </xf>
    <xf numFmtId="175" fontId="57" fillId="0" borderId="0" xfId="15" applyNumberFormat="1" applyFont="1" applyFill="1" applyBorder="1" applyAlignment="1"/>
    <xf numFmtId="0" fontId="10" fillId="0" borderId="0" xfId="0" applyFont="1" applyFill="1" applyBorder="1" applyAlignment="1">
      <alignment horizontal="left"/>
    </xf>
    <xf numFmtId="0" fontId="6" fillId="0" borderId="134" xfId="0" applyFont="1" applyBorder="1" applyAlignment="1" applyProtection="1">
      <alignment horizontal="center"/>
    </xf>
    <xf numFmtId="1" fontId="6" fillId="0" borderId="138" xfId="0" applyNumberFormat="1" applyFont="1" applyBorder="1" applyAlignment="1" applyProtection="1">
      <alignment horizontal="center"/>
    </xf>
    <xf numFmtId="9" fontId="0" fillId="8" borderId="52" xfId="1" applyFont="1" applyFill="1" applyBorder="1" applyProtection="1">
      <protection locked="0"/>
    </xf>
    <xf numFmtId="9" fontId="0" fillId="8" borderId="159" xfId="1" applyFont="1" applyFill="1" applyBorder="1" applyProtection="1">
      <protection locked="0"/>
    </xf>
    <xf numFmtId="170" fontId="0" fillId="0" borderId="135" xfId="14" applyNumberFormat="1" applyFont="1" applyBorder="1" applyProtection="1"/>
    <xf numFmtId="170" fontId="6" fillId="0" borderId="135" xfId="14" applyNumberFormat="1" applyFont="1" applyBorder="1" applyProtection="1"/>
    <xf numFmtId="0" fontId="0" fillId="0" borderId="154" xfId="0" applyBorder="1" applyProtection="1"/>
    <xf numFmtId="170" fontId="0" fillId="8" borderId="153" xfId="14" applyNumberFormat="1" applyFont="1" applyFill="1" applyBorder="1" applyProtection="1">
      <protection locked="0"/>
    </xf>
    <xf numFmtId="170" fontId="0" fillId="0" borderId="152" xfId="14" applyNumberFormat="1" applyFont="1" applyBorder="1" applyProtection="1"/>
    <xf numFmtId="0" fontId="0" fillId="0" borderId="162" xfId="0" applyBorder="1" applyAlignment="1" applyProtection="1">
      <alignment horizontal="right"/>
    </xf>
    <xf numFmtId="0" fontId="1" fillId="0" borderId="158" xfId="0" applyFont="1" applyBorder="1" applyAlignment="1" applyProtection="1">
      <alignment horizontal="right"/>
    </xf>
    <xf numFmtId="167" fontId="15" fillId="8" borderId="1" xfId="0" applyNumberFormat="1" applyFont="1" applyFill="1" applyBorder="1" applyAlignment="1" applyProtection="1">
      <alignment horizontal="center"/>
      <protection locked="0"/>
    </xf>
    <xf numFmtId="167" fontId="1" fillId="8" borderId="2" xfId="14" applyNumberFormat="1" applyFont="1" applyFill="1" applyBorder="1" applyAlignment="1" applyProtection="1">
      <alignment horizontal="center"/>
      <protection locked="0"/>
    </xf>
    <xf numFmtId="9" fontId="1" fillId="8" borderId="148" xfId="0" quotePrefix="1" applyNumberFormat="1" applyFont="1" applyFill="1" applyBorder="1" applyAlignment="1" applyProtection="1">
      <alignment horizontal="right" wrapText="1"/>
      <protection locked="0"/>
    </xf>
    <xf numFmtId="9" fontId="0" fillId="8" borderId="24" xfId="1" applyFont="1" applyFill="1" applyBorder="1" applyProtection="1">
      <protection locked="0"/>
    </xf>
    <xf numFmtId="9" fontId="0" fillId="8" borderId="131" xfId="1" applyFont="1" applyFill="1" applyBorder="1" applyProtection="1">
      <protection locked="0"/>
    </xf>
    <xf numFmtId="170" fontId="1" fillId="8" borderId="36" xfId="14" applyNumberFormat="1" applyFont="1" applyFill="1" applyBorder="1" applyProtection="1">
      <protection locked="0"/>
    </xf>
    <xf numFmtId="9" fontId="0" fillId="8" borderId="23" xfId="1" applyFont="1" applyFill="1" applyBorder="1" applyProtection="1">
      <protection locked="0"/>
    </xf>
    <xf numFmtId="170" fontId="1" fillId="0" borderId="52" xfId="0" applyNumberFormat="1" applyFont="1" applyFill="1" applyBorder="1" applyProtection="1"/>
    <xf numFmtId="170" fontId="0" fillId="0" borderId="194" xfId="0" applyNumberFormat="1" applyBorder="1" applyProtection="1"/>
    <xf numFmtId="170" fontId="0" fillId="0" borderId="195" xfId="0" applyNumberFormat="1" applyBorder="1" applyProtection="1"/>
    <xf numFmtId="170" fontId="9" fillId="0" borderId="0" xfId="0" applyNumberFormat="1" applyFont="1" applyFill="1" applyBorder="1" applyAlignment="1" applyProtection="1">
      <alignment horizontal="center"/>
      <protection locked="0"/>
    </xf>
    <xf numFmtId="170" fontId="1" fillId="0" borderId="46" xfId="0" applyNumberFormat="1" applyFont="1" applyFill="1" applyBorder="1" applyProtection="1"/>
    <xf numFmtId="1" fontId="4" fillId="0" borderId="0" xfId="0" applyNumberFormat="1" applyFont="1" applyFill="1" applyBorder="1" applyAlignment="1" applyProtection="1">
      <alignment horizontal="center"/>
    </xf>
    <xf numFmtId="170" fontId="0" fillId="0" borderId="0" xfId="0" applyNumberFormat="1" applyFill="1" applyBorder="1" applyAlignment="1" applyProtection="1">
      <alignment horizontal="center"/>
    </xf>
    <xf numFmtId="170" fontId="1" fillId="0" borderId="0" xfId="0" applyNumberFormat="1" applyFont="1" applyFill="1" applyBorder="1" applyAlignment="1">
      <alignment vertical="center"/>
    </xf>
    <xf numFmtId="0" fontId="36" fillId="0" borderId="225" xfId="0" applyFont="1" applyBorder="1" applyAlignment="1" applyProtection="1">
      <alignment horizontal="left"/>
    </xf>
    <xf numFmtId="0" fontId="36" fillId="0" borderId="0" xfId="0" applyFont="1" applyFill="1" applyBorder="1" applyAlignment="1" applyProtection="1">
      <alignment horizontal="left"/>
    </xf>
    <xf numFmtId="0" fontId="1" fillId="0" borderId="115" xfId="0" applyFont="1" applyBorder="1" applyAlignment="1" applyProtection="1">
      <alignment horizontal="right"/>
    </xf>
    <xf numFmtId="0" fontId="1" fillId="0" borderId="226" xfId="0" applyFont="1" applyBorder="1" applyAlignment="1" applyProtection="1">
      <alignment horizontal="right"/>
    </xf>
    <xf numFmtId="170" fontId="0" fillId="0" borderId="196" xfId="0" applyNumberFormat="1" applyBorder="1" applyProtection="1"/>
    <xf numFmtId="0" fontId="4" fillId="0" borderId="0" xfId="0" applyFont="1" applyFill="1" applyBorder="1" applyProtection="1"/>
    <xf numFmtId="170" fontId="0" fillId="0" borderId="169" xfId="0" applyNumberFormat="1" applyFill="1" applyBorder="1" applyProtection="1"/>
    <xf numFmtId="0" fontId="2" fillId="0" borderId="0" xfId="0" applyFont="1" applyFill="1" applyBorder="1" applyProtection="1"/>
    <xf numFmtId="170" fontId="1" fillId="0" borderId="1" xfId="0" applyNumberFormat="1" applyFont="1" applyBorder="1" applyAlignment="1" applyProtection="1">
      <alignment horizontal="right"/>
    </xf>
    <xf numFmtId="170" fontId="0" fillId="0" borderId="39" xfId="0" applyNumberFormat="1" applyFill="1" applyBorder="1" applyProtection="1"/>
    <xf numFmtId="0" fontId="0" fillId="0" borderId="0" xfId="0" applyNumberFormat="1" applyFill="1" applyBorder="1" applyProtection="1"/>
    <xf numFmtId="0" fontId="36" fillId="0" borderId="0" xfId="0" applyFont="1" applyFill="1" applyBorder="1" applyProtection="1"/>
    <xf numFmtId="1" fontId="6" fillId="0" borderId="134" xfId="0" applyNumberFormat="1" applyFont="1" applyBorder="1" applyAlignment="1" applyProtection="1">
      <alignment horizontal="center"/>
    </xf>
    <xf numFmtId="0" fontId="0" fillId="0" borderId="151" xfId="0" applyBorder="1" applyProtection="1"/>
    <xf numFmtId="170" fontId="1" fillId="0" borderId="3" xfId="0" applyNumberFormat="1" applyFont="1" applyFill="1" applyBorder="1" applyAlignment="1" applyProtection="1">
      <alignment vertical="center"/>
    </xf>
    <xf numFmtId="170" fontId="1" fillId="0" borderId="1" xfId="0" applyNumberFormat="1" applyFont="1" applyFill="1" applyBorder="1" applyAlignment="1" applyProtection="1">
      <alignment vertical="center"/>
    </xf>
    <xf numFmtId="0" fontId="11" fillId="0" borderId="0" xfId="0" applyFont="1" applyFill="1" applyBorder="1" applyProtection="1"/>
    <xf numFmtId="170" fontId="1" fillId="0" borderId="0" xfId="0" applyNumberFormat="1" applyFont="1" applyFill="1" applyBorder="1" applyAlignment="1" applyProtection="1">
      <alignment horizontal="center"/>
    </xf>
    <xf numFmtId="0" fontId="38" fillId="0" borderId="0" xfId="0" applyFont="1" applyFill="1" applyBorder="1" applyProtection="1"/>
    <xf numFmtId="9" fontId="0" fillId="0" borderId="0" xfId="0" applyNumberFormat="1" applyFill="1" applyBorder="1" applyProtection="1"/>
    <xf numFmtId="170" fontId="0" fillId="0" borderId="116" xfId="0" applyNumberFormat="1" applyFill="1" applyBorder="1" applyProtection="1"/>
    <xf numFmtId="170" fontId="0" fillId="0" borderId="40" xfId="0" applyNumberFormat="1" applyFill="1" applyBorder="1" applyProtection="1"/>
    <xf numFmtId="0" fontId="0" fillId="9" borderId="0" xfId="0" applyFill="1" applyProtection="1"/>
    <xf numFmtId="0" fontId="0" fillId="9" borderId="0" xfId="0" applyFill="1" applyAlignment="1" applyProtection="1">
      <alignment horizontal="right"/>
    </xf>
    <xf numFmtId="0" fontId="0" fillId="7" borderId="75" xfId="0" applyFill="1" applyBorder="1" applyProtection="1"/>
    <xf numFmtId="0" fontId="3" fillId="0" borderId="133" xfId="0" applyFont="1" applyBorder="1" applyProtection="1"/>
    <xf numFmtId="0" fontId="61" fillId="6" borderId="0" xfId="0" applyFont="1" applyFill="1" applyProtection="1"/>
    <xf numFmtId="0" fontId="61" fillId="6" borderId="0" xfId="0" applyFont="1" applyFill="1" applyAlignment="1" applyProtection="1">
      <alignment horizontal="right"/>
    </xf>
    <xf numFmtId="0" fontId="4" fillId="0" borderId="1" xfId="0" applyFont="1" applyBorder="1" applyAlignment="1" applyProtection="1">
      <alignment horizontal="right"/>
    </xf>
    <xf numFmtId="0" fontId="0" fillId="6" borderId="0" xfId="0" applyFill="1" applyProtection="1"/>
    <xf numFmtId="0" fontId="0" fillId="6" borderId="0" xfId="0" applyFill="1" applyAlignment="1" applyProtection="1">
      <alignment horizontal="right"/>
    </xf>
    <xf numFmtId="0" fontId="61" fillId="6" borderId="0" xfId="0" applyNumberFormat="1" applyFont="1" applyFill="1" applyProtection="1"/>
    <xf numFmtId="0" fontId="0" fillId="0" borderId="140" xfId="0" applyBorder="1" applyAlignment="1" applyProtection="1">
      <alignment horizontal="right"/>
    </xf>
    <xf numFmtId="0" fontId="1" fillId="0" borderId="140" xfId="0" applyFont="1" applyBorder="1" applyAlignment="1" applyProtection="1">
      <alignment horizontal="right"/>
    </xf>
    <xf numFmtId="0" fontId="0" fillId="0" borderId="141" xfId="0" applyBorder="1" applyAlignment="1" applyProtection="1">
      <alignment horizontal="right"/>
    </xf>
    <xf numFmtId="0" fontId="4" fillId="0" borderId="140" xfId="0" applyFont="1" applyBorder="1" applyAlignment="1" applyProtection="1">
      <alignment horizontal="right"/>
    </xf>
    <xf numFmtId="1" fontId="0" fillId="0" borderId="0" xfId="0" applyNumberFormat="1" applyProtection="1"/>
    <xf numFmtId="0" fontId="4" fillId="0" borderId="27" xfId="0" applyFont="1" applyBorder="1" applyAlignment="1" applyProtection="1">
      <alignment horizontal="right"/>
    </xf>
    <xf numFmtId="170" fontId="1" fillId="0" borderId="52" xfId="0" applyNumberFormat="1" applyFont="1" applyBorder="1" applyAlignment="1" applyProtection="1">
      <alignment horizontal="right"/>
    </xf>
    <xf numFmtId="170" fontId="1" fillId="2" borderId="26" xfId="0" quotePrefix="1" applyNumberFormat="1" applyFont="1" applyFill="1" applyBorder="1" applyAlignment="1" applyProtection="1">
      <alignment horizontal="right" wrapText="1"/>
      <protection locked="0"/>
    </xf>
    <xf numFmtId="170" fontId="1" fillId="2" borderId="1" xfId="0" quotePrefix="1" applyNumberFormat="1" applyFont="1" applyFill="1" applyBorder="1" applyAlignment="1" applyProtection="1">
      <alignment horizontal="right" wrapText="1"/>
      <protection locked="0"/>
    </xf>
    <xf numFmtId="170" fontId="1" fillId="2" borderId="25" xfId="0" quotePrefix="1" applyNumberFormat="1" applyFont="1" applyFill="1" applyBorder="1" applyAlignment="1" applyProtection="1">
      <alignment horizontal="right" wrapText="1"/>
      <protection locked="0"/>
    </xf>
    <xf numFmtId="0" fontId="5" fillId="0" borderId="0" xfId="0" applyFont="1" applyFill="1" applyBorder="1" applyAlignment="1" applyProtection="1">
      <alignment horizontal="center"/>
    </xf>
    <xf numFmtId="170" fontId="5" fillId="0" borderId="0" xfId="0" applyNumberFormat="1" applyFont="1" applyFill="1" applyBorder="1" applyProtection="1"/>
    <xf numFmtId="0" fontId="3" fillId="0" borderId="0" xfId="0" applyFont="1" applyFill="1" applyBorder="1" applyAlignment="1" applyProtection="1">
      <alignment horizontal="left"/>
    </xf>
    <xf numFmtId="0" fontId="0" fillId="0" borderId="34" xfId="0" applyBorder="1" applyProtection="1"/>
    <xf numFmtId="0" fontId="0" fillId="0" borderId="133" xfId="0" applyBorder="1" applyProtection="1"/>
    <xf numFmtId="170" fontId="0" fillId="8" borderId="1" xfId="0" applyNumberFormat="1" applyFill="1" applyBorder="1" applyAlignment="1" applyProtection="1">
      <alignment horizontal="right"/>
      <protection locked="0"/>
    </xf>
    <xf numFmtId="170" fontId="1" fillId="8" borderId="4" xfId="0" applyNumberFormat="1" applyFont="1" applyFill="1" applyBorder="1" applyAlignment="1" applyProtection="1">
      <alignment horizontal="right"/>
      <protection locked="0"/>
    </xf>
    <xf numFmtId="170" fontId="0" fillId="2" borderId="21" xfId="0" applyNumberFormat="1" applyFill="1" applyBorder="1" applyAlignment="1" applyProtection="1">
      <alignment horizontal="right"/>
      <protection locked="0"/>
    </xf>
    <xf numFmtId="170" fontId="0" fillId="2" borderId="84" xfId="0" applyNumberFormat="1" applyFill="1" applyBorder="1" applyAlignment="1" applyProtection="1">
      <alignment horizontal="right"/>
      <protection locked="0"/>
    </xf>
    <xf numFmtId="170" fontId="0" fillId="2" borderId="1" xfId="0" applyNumberFormat="1" applyFill="1" applyBorder="1" applyAlignment="1" applyProtection="1">
      <alignment horizontal="right"/>
      <protection locked="0"/>
    </xf>
    <xf numFmtId="170" fontId="0" fillId="2" borderId="8" xfId="0" applyNumberFormat="1" applyFill="1" applyBorder="1" applyAlignment="1" applyProtection="1">
      <alignment horizontal="right"/>
      <protection locked="0"/>
    </xf>
    <xf numFmtId="170" fontId="1" fillId="2" borderId="102" xfId="0" applyNumberFormat="1" applyFont="1" applyFill="1" applyBorder="1" applyAlignment="1" applyProtection="1">
      <alignment horizontal="right"/>
      <protection locked="0"/>
    </xf>
    <xf numFmtId="170" fontId="1" fillId="2" borderId="27" xfId="0" applyNumberFormat="1" applyFont="1" applyFill="1" applyBorder="1" applyAlignment="1" applyProtection="1">
      <alignment horizontal="right"/>
      <protection locked="0"/>
    </xf>
    <xf numFmtId="170" fontId="1" fillId="2" borderId="67" xfId="0" applyNumberFormat="1" applyFont="1" applyFill="1" applyBorder="1" applyAlignment="1" applyProtection="1">
      <alignment horizontal="right"/>
      <protection locked="0"/>
    </xf>
    <xf numFmtId="170" fontId="1" fillId="2" borderId="7" xfId="0" applyNumberFormat="1" applyFont="1" applyFill="1" applyBorder="1" applyAlignment="1" applyProtection="1">
      <alignment horizontal="right"/>
      <protection locked="0"/>
    </xf>
    <xf numFmtId="170" fontId="1" fillId="2" borderId="56" xfId="0" applyNumberFormat="1" applyFont="1" applyFill="1" applyBorder="1" applyAlignment="1" applyProtection="1">
      <alignment horizontal="right"/>
      <protection locked="0"/>
    </xf>
    <xf numFmtId="170" fontId="1" fillId="2" borderId="77" xfId="0" applyNumberFormat="1" applyFont="1" applyFill="1" applyBorder="1" applyAlignment="1" applyProtection="1">
      <alignment horizontal="right"/>
      <protection locked="0"/>
    </xf>
    <xf numFmtId="170" fontId="1" fillId="2" borderId="56" xfId="0" applyNumberFormat="1" applyFont="1" applyFill="1" applyBorder="1" applyProtection="1">
      <protection locked="0"/>
    </xf>
    <xf numFmtId="170" fontId="1" fillId="2" borderId="18" xfId="0" applyNumberFormat="1" applyFont="1" applyFill="1" applyBorder="1" applyAlignment="1" applyProtection="1">
      <alignment vertical="center"/>
      <protection locked="0"/>
    </xf>
    <xf numFmtId="170" fontId="1" fillId="2" borderId="35" xfId="0" applyNumberFormat="1" applyFont="1" applyFill="1" applyBorder="1" applyAlignment="1" applyProtection="1">
      <alignment vertical="center"/>
      <protection locked="0"/>
    </xf>
    <xf numFmtId="170" fontId="1" fillId="2" borderId="219" xfId="0" applyNumberFormat="1" applyFont="1" applyFill="1" applyBorder="1" applyProtection="1">
      <protection locked="0"/>
    </xf>
    <xf numFmtId="170" fontId="1" fillId="2" borderId="167" xfId="0" applyNumberFormat="1" applyFont="1" applyFill="1" applyBorder="1" applyProtection="1">
      <protection locked="0"/>
    </xf>
    <xf numFmtId="170" fontId="1" fillId="2" borderId="220" xfId="0" applyNumberFormat="1" applyFont="1" applyFill="1" applyBorder="1" applyProtection="1">
      <protection locked="0"/>
    </xf>
    <xf numFmtId="170" fontId="1" fillId="2" borderId="168" xfId="0" applyNumberFormat="1" applyFont="1" applyFill="1" applyBorder="1" applyProtection="1">
      <protection locked="0"/>
    </xf>
    <xf numFmtId="170" fontId="1" fillId="2" borderId="38" xfId="0" applyNumberFormat="1" applyFont="1" applyFill="1" applyBorder="1" applyProtection="1">
      <protection locked="0"/>
    </xf>
    <xf numFmtId="170" fontId="1" fillId="2" borderId="53" xfId="0" applyNumberFormat="1" applyFont="1" applyFill="1" applyBorder="1" applyProtection="1">
      <protection locked="0"/>
    </xf>
    <xf numFmtId="170" fontId="1" fillId="2" borderId="80" xfId="0" applyNumberFormat="1" applyFont="1" applyFill="1" applyBorder="1" applyProtection="1">
      <protection locked="0"/>
    </xf>
    <xf numFmtId="170" fontId="1" fillId="2" borderId="5" xfId="0" applyNumberFormat="1" applyFont="1" applyFill="1" applyBorder="1" applyProtection="1">
      <protection locked="0"/>
    </xf>
    <xf numFmtId="170" fontId="1" fillId="2" borderId="41" xfId="0" applyNumberFormat="1" applyFont="1" applyFill="1" applyBorder="1" applyProtection="1">
      <protection locked="0"/>
    </xf>
    <xf numFmtId="16" fontId="0" fillId="0" borderId="0" xfId="0" applyNumberFormat="1" applyFill="1" applyBorder="1" applyProtection="1">
      <protection locked="0"/>
    </xf>
    <xf numFmtId="2" fontId="1" fillId="0" borderId="0" xfId="0" applyNumberFormat="1" applyFont="1" applyFill="1" applyBorder="1" applyProtection="1"/>
    <xf numFmtId="168" fontId="1" fillId="0" borderId="0" xfId="0" applyNumberFormat="1" applyFont="1" applyFill="1" applyBorder="1" applyProtection="1"/>
    <xf numFmtId="10" fontId="1" fillId="0" borderId="0" xfId="0" applyNumberFormat="1" applyFont="1" applyFill="1" applyBorder="1" applyProtection="1"/>
    <xf numFmtId="10" fontId="0" fillId="0" borderId="0" xfId="0" applyNumberFormat="1" applyFill="1" applyBorder="1" applyAlignment="1" applyProtection="1">
      <alignment horizontal="right"/>
    </xf>
    <xf numFmtId="10" fontId="4" fillId="0" borderId="0" xfId="0" applyNumberFormat="1" applyFont="1" applyFill="1" applyBorder="1" applyProtection="1"/>
    <xf numFmtId="10" fontId="1" fillId="0" borderId="0" xfId="0" applyNumberFormat="1" applyFont="1" applyFill="1" applyBorder="1" applyProtection="1">
      <protection locked="0"/>
    </xf>
    <xf numFmtId="1" fontId="1" fillId="0" borderId="0" xfId="0" applyNumberFormat="1" applyFont="1" applyFill="1" applyBorder="1" applyProtection="1"/>
    <xf numFmtId="176" fontId="1" fillId="0" borderId="0" xfId="0" applyNumberFormat="1" applyFont="1" applyFill="1" applyBorder="1" applyProtection="1"/>
    <xf numFmtId="10" fontId="0" fillId="0" borderId="0" xfId="0" applyNumberFormat="1" applyFill="1" applyBorder="1" applyProtection="1"/>
    <xf numFmtId="9" fontId="35" fillId="0" borderId="0" xfId="1" applyFont="1" applyFill="1" applyBorder="1" applyAlignment="1">
      <alignment vertical="center"/>
    </xf>
    <xf numFmtId="9" fontId="0" fillId="0" borderId="0" xfId="1" applyFont="1" applyFill="1" applyBorder="1" applyProtection="1"/>
    <xf numFmtId="0" fontId="10" fillId="0" borderId="0" xfId="0" applyFont="1" applyFill="1" applyBorder="1" applyAlignment="1"/>
    <xf numFmtId="0" fontId="0" fillId="0" borderId="0" xfId="0" applyFill="1" applyBorder="1" applyAlignment="1">
      <alignment horizontal="left"/>
    </xf>
    <xf numFmtId="1" fontId="2" fillId="0" borderId="0" xfId="0" applyNumberFormat="1" applyFont="1" applyFill="1" applyBorder="1" applyAlignment="1">
      <alignment vertical="center"/>
    </xf>
    <xf numFmtId="0" fontId="3"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horizontal="center"/>
    </xf>
    <xf numFmtId="0" fontId="3" fillId="0" borderId="0" xfId="0" applyFont="1" applyFill="1" applyBorder="1" applyAlignment="1">
      <alignment horizontal="left" vertical="center"/>
    </xf>
    <xf numFmtId="0" fontId="11" fillId="0" borderId="0" xfId="0" applyFont="1" applyFill="1" applyBorder="1" applyAlignment="1">
      <alignment horizontal="left" vertical="center"/>
    </xf>
    <xf numFmtId="1" fontId="2" fillId="0" borderId="0" xfId="0" applyNumberFormat="1" applyFont="1" applyFill="1" applyBorder="1" applyAlignment="1" applyProtection="1">
      <alignment horizontal="center"/>
    </xf>
    <xf numFmtId="0" fontId="4" fillId="10" borderId="136" xfId="0" applyFont="1" applyFill="1" applyBorder="1" applyAlignment="1" applyProtection="1">
      <alignment horizontal="left"/>
    </xf>
    <xf numFmtId="170" fontId="0" fillId="10" borderId="192" xfId="0" applyNumberFormat="1" applyFill="1" applyBorder="1" applyProtection="1"/>
    <xf numFmtId="170" fontId="0" fillId="10" borderId="193" xfId="0" applyNumberFormat="1" applyFill="1" applyBorder="1" applyProtection="1"/>
    <xf numFmtId="0" fontId="1" fillId="10" borderId="191" xfId="0" applyFont="1" applyFill="1" applyBorder="1" applyAlignment="1" applyProtection="1">
      <alignment horizontal="right"/>
    </xf>
    <xf numFmtId="170" fontId="1" fillId="0" borderId="60" xfId="0" applyNumberFormat="1" applyFont="1" applyFill="1" applyBorder="1" applyProtection="1"/>
    <xf numFmtId="170" fontId="0" fillId="0" borderId="233" xfId="0" applyNumberFormat="1" applyBorder="1" applyProtection="1"/>
    <xf numFmtId="170" fontId="0" fillId="10" borderId="232" xfId="0" applyNumberFormat="1" applyFill="1" applyBorder="1" applyProtection="1"/>
    <xf numFmtId="0" fontId="59" fillId="0" borderId="0" xfId="0" applyFont="1" applyFill="1" applyBorder="1" applyProtection="1"/>
    <xf numFmtId="1" fontId="36" fillId="0" borderId="0" xfId="0" applyNumberFormat="1" applyFont="1" applyFill="1" applyBorder="1" applyAlignment="1" applyProtection="1">
      <alignment horizontal="left"/>
    </xf>
    <xf numFmtId="9" fontId="1" fillId="0" borderId="0" xfId="1" applyFont="1" applyFill="1" applyBorder="1" applyAlignment="1" applyProtection="1">
      <alignment horizontal="center"/>
    </xf>
    <xf numFmtId="173" fontId="6" fillId="0" borderId="0" xfId="0" applyNumberFormat="1" applyFont="1" applyFill="1" applyBorder="1" applyProtection="1"/>
    <xf numFmtId="1" fontId="36" fillId="0" borderId="0" xfId="0" applyNumberFormat="1" applyFont="1" applyFill="1" applyBorder="1" applyAlignment="1" applyProtection="1">
      <alignment horizontal="right"/>
    </xf>
    <xf numFmtId="9" fontId="1" fillId="0" borderId="0" xfId="1" applyFont="1" applyFill="1" applyBorder="1" applyProtection="1"/>
    <xf numFmtId="8" fontId="0" fillId="0" borderId="0" xfId="0" applyNumberFormat="1" applyFill="1" applyBorder="1" applyProtection="1"/>
    <xf numFmtId="0" fontId="58" fillId="0" borderId="0" xfId="0" applyFont="1" applyFill="1" applyBorder="1" applyAlignment="1" applyProtection="1">
      <alignment horizontal="right" indent="1"/>
    </xf>
    <xf numFmtId="0" fontId="58" fillId="0" borderId="0" xfId="0" applyFont="1" applyFill="1" applyBorder="1" applyProtection="1"/>
    <xf numFmtId="167" fontId="1" fillId="0" borderId="18" xfId="0" applyNumberFormat="1" applyFont="1" applyFill="1" applyBorder="1" applyAlignment="1" applyProtection="1">
      <alignment horizontal="center"/>
    </xf>
    <xf numFmtId="0" fontId="49" fillId="0" borderId="0" xfId="0" applyFont="1" applyFill="1" applyBorder="1" applyAlignment="1" applyProtection="1">
      <alignment horizontal="left"/>
    </xf>
    <xf numFmtId="166" fontId="1" fillId="0" borderId="0" xfId="0" applyNumberFormat="1" applyFont="1" applyFill="1" applyBorder="1" applyAlignment="1" applyProtection="1">
      <alignment horizontal="center"/>
    </xf>
    <xf numFmtId="171" fontId="1" fillId="0" borderId="19" xfId="0" applyNumberFormat="1" applyFont="1" applyFill="1" applyBorder="1" applyAlignment="1" applyProtection="1">
      <alignment horizontal="right"/>
    </xf>
    <xf numFmtId="170" fontId="1" fillId="8" borderId="142" xfId="0" applyNumberFormat="1" applyFont="1" applyFill="1" applyBorder="1" applyProtection="1">
      <protection locked="0"/>
    </xf>
    <xf numFmtId="170" fontId="1" fillId="8" borderId="18" xfId="0" applyNumberFormat="1" applyFont="1" applyFill="1" applyBorder="1" applyProtection="1">
      <protection locked="0"/>
    </xf>
    <xf numFmtId="170" fontId="1" fillId="8" borderId="35" xfId="0" applyNumberFormat="1" applyFont="1" applyFill="1" applyBorder="1" applyProtection="1">
      <protection locked="0"/>
    </xf>
    <xf numFmtId="0" fontId="4" fillId="0" borderId="30" xfId="0" applyFont="1" applyBorder="1" applyAlignment="1" applyProtection="1">
      <alignment horizontal="right"/>
    </xf>
    <xf numFmtId="0" fontId="0" fillId="0" borderId="76" xfId="0" applyBorder="1" applyProtection="1"/>
    <xf numFmtId="0" fontId="0" fillId="0" borderId="160" xfId="0" applyBorder="1" applyAlignment="1" applyProtection="1">
      <alignment horizontal="right"/>
    </xf>
    <xf numFmtId="0" fontId="1" fillId="0" borderId="119" xfId="0" applyFont="1" applyBorder="1" applyAlignment="1" applyProtection="1">
      <alignment horizontal="right"/>
    </xf>
    <xf numFmtId="170" fontId="1" fillId="0" borderId="10" xfId="0" applyNumberFormat="1" applyFont="1" applyBorder="1" applyProtection="1"/>
    <xf numFmtId="178" fontId="0" fillId="0" borderId="1" xfId="0" applyNumberFormat="1" applyBorder="1" applyProtection="1"/>
    <xf numFmtId="170" fontId="0" fillId="0" borderId="18" xfId="0" applyNumberFormat="1" applyFill="1" applyBorder="1" applyAlignment="1" applyProtection="1">
      <alignment horizontal="right"/>
    </xf>
    <xf numFmtId="170" fontId="1" fillId="2" borderId="235" xfId="0" applyNumberFormat="1" applyFont="1" applyFill="1" applyBorder="1" applyAlignment="1" applyProtection="1">
      <alignment horizontal="right"/>
      <protection locked="0"/>
    </xf>
    <xf numFmtId="170" fontId="1" fillId="2" borderId="234" xfId="0" applyNumberFormat="1" applyFont="1" applyFill="1" applyBorder="1" applyAlignment="1" applyProtection="1">
      <alignment horizontal="right"/>
      <protection locked="0"/>
    </xf>
    <xf numFmtId="170" fontId="1" fillId="2" borderId="236" xfId="0" applyNumberFormat="1" applyFont="1" applyFill="1" applyBorder="1" applyProtection="1">
      <protection locked="0"/>
    </xf>
    <xf numFmtId="170" fontId="1" fillId="2" borderId="237" xfId="0" applyNumberFormat="1" applyFont="1" applyFill="1" applyBorder="1" applyProtection="1">
      <protection locked="0"/>
    </xf>
    <xf numFmtId="0" fontId="1" fillId="0" borderId="57" xfId="0" applyFont="1" applyBorder="1" applyAlignment="1" applyProtection="1">
      <alignment horizontal="right"/>
    </xf>
    <xf numFmtId="170" fontId="1" fillId="2" borderId="204" xfId="0" applyNumberFormat="1" applyFont="1" applyFill="1" applyBorder="1" applyAlignment="1" applyProtection="1">
      <alignment horizontal="right"/>
      <protection locked="0"/>
    </xf>
    <xf numFmtId="170" fontId="1" fillId="2" borderId="203" xfId="0" applyNumberFormat="1" applyFont="1" applyFill="1" applyBorder="1" applyAlignment="1" applyProtection="1">
      <alignment horizontal="right"/>
      <protection locked="0"/>
    </xf>
    <xf numFmtId="170" fontId="1" fillId="2" borderId="205" xfId="0" applyNumberFormat="1" applyFont="1" applyFill="1" applyBorder="1" applyAlignment="1" applyProtection="1">
      <alignment horizontal="right"/>
      <protection locked="0"/>
    </xf>
    <xf numFmtId="170" fontId="1" fillId="2" borderId="149" xfId="0" applyNumberFormat="1" applyFont="1" applyFill="1" applyBorder="1" applyProtection="1">
      <protection locked="0"/>
    </xf>
    <xf numFmtId="170" fontId="1" fillId="2" borderId="189" xfId="0" applyNumberFormat="1" applyFont="1" applyFill="1" applyBorder="1" applyProtection="1">
      <protection locked="0"/>
    </xf>
    <xf numFmtId="170" fontId="1" fillId="2" borderId="238" xfId="0" applyNumberFormat="1" applyFont="1" applyFill="1" applyBorder="1" applyProtection="1">
      <protection locked="0"/>
    </xf>
    <xf numFmtId="0" fontId="1" fillId="0" borderId="59" xfId="0" applyFont="1" applyBorder="1" applyAlignment="1" applyProtection="1">
      <alignment horizontal="right"/>
    </xf>
    <xf numFmtId="170" fontId="1" fillId="2" borderId="239" xfId="0" applyNumberFormat="1" applyFont="1" applyFill="1" applyBorder="1" applyProtection="1">
      <protection locked="0"/>
    </xf>
    <xf numFmtId="0" fontId="1" fillId="0" borderId="240" xfId="0" applyFont="1" applyBorder="1" applyAlignment="1" applyProtection="1">
      <alignment horizontal="right"/>
    </xf>
    <xf numFmtId="170" fontId="1" fillId="2" borderId="241" xfId="0" quotePrefix="1" applyNumberFormat="1" applyFont="1" applyFill="1" applyBorder="1" applyAlignment="1" applyProtection="1">
      <alignment horizontal="right" wrapText="1"/>
      <protection locked="0"/>
    </xf>
    <xf numFmtId="0" fontId="1" fillId="0" borderId="242" xfId="0" applyFont="1" applyBorder="1" applyAlignment="1" applyProtection="1">
      <alignment horizontal="right"/>
    </xf>
    <xf numFmtId="170" fontId="1" fillId="2" borderId="243" xfId="0" applyNumberFormat="1" applyFont="1" applyFill="1" applyBorder="1" applyProtection="1">
      <protection locked="0"/>
    </xf>
    <xf numFmtId="0" fontId="1" fillId="0" borderId="244" xfId="0" applyFont="1" applyBorder="1" applyAlignment="1" applyProtection="1">
      <alignment horizontal="left"/>
    </xf>
    <xf numFmtId="170" fontId="1" fillId="8" borderId="245" xfId="0" applyNumberFormat="1" applyFont="1" applyFill="1" applyBorder="1" applyProtection="1">
      <protection locked="0"/>
    </xf>
    <xf numFmtId="0" fontId="1" fillId="0" borderId="62" xfId="0" applyFont="1" applyBorder="1" applyAlignment="1" applyProtection="1">
      <alignment horizontal="left"/>
    </xf>
    <xf numFmtId="170" fontId="0" fillId="0" borderId="146" xfId="0" applyNumberFormat="1" applyFill="1" applyBorder="1" applyAlignment="1" applyProtection="1">
      <alignment horizontal="right"/>
    </xf>
    <xf numFmtId="170" fontId="4" fillId="0" borderId="146" xfId="0" applyNumberFormat="1" applyFont="1" applyFill="1" applyBorder="1" applyProtection="1"/>
    <xf numFmtId="170" fontId="1" fillId="8" borderId="144" xfId="0" applyNumberFormat="1" applyFont="1" applyFill="1" applyBorder="1" applyProtection="1">
      <protection locked="0"/>
    </xf>
    <xf numFmtId="170" fontId="1" fillId="8" borderId="69" xfId="0" applyNumberFormat="1" applyFont="1" applyFill="1" applyBorder="1" applyProtection="1">
      <protection locked="0"/>
    </xf>
    <xf numFmtId="170" fontId="1" fillId="8" borderId="185" xfId="0" applyNumberFormat="1" applyFont="1" applyFill="1" applyBorder="1" applyProtection="1">
      <protection locked="0"/>
    </xf>
    <xf numFmtId="170" fontId="1" fillId="8" borderId="246" xfId="0" applyNumberFormat="1" applyFont="1" applyFill="1" applyBorder="1" applyProtection="1">
      <protection locked="0"/>
    </xf>
    <xf numFmtId="0" fontId="1" fillId="0" borderId="57" xfId="0" applyFont="1" applyBorder="1" applyAlignment="1" applyProtection="1">
      <alignment horizontal="left"/>
    </xf>
    <xf numFmtId="170" fontId="0" fillId="8" borderId="203" xfId="0" applyNumberFormat="1" applyFill="1" applyBorder="1" applyAlignment="1" applyProtection="1">
      <alignment horizontal="right"/>
      <protection locked="0"/>
    </xf>
    <xf numFmtId="170" fontId="0" fillId="8" borderId="203" xfId="0" applyNumberFormat="1" applyFill="1" applyBorder="1" applyProtection="1">
      <protection locked="0"/>
    </xf>
    <xf numFmtId="170" fontId="0" fillId="8" borderId="205" xfId="0" applyNumberFormat="1" applyFill="1" applyBorder="1" applyProtection="1">
      <protection locked="0"/>
    </xf>
    <xf numFmtId="170" fontId="0" fillId="8" borderId="204" xfId="0" applyNumberFormat="1" applyFill="1" applyBorder="1" applyProtection="1">
      <protection locked="0"/>
    </xf>
    <xf numFmtId="170" fontId="0" fillId="8" borderId="247" xfId="0" applyNumberFormat="1" applyFill="1" applyBorder="1" applyProtection="1">
      <protection locked="0"/>
    </xf>
    <xf numFmtId="0" fontId="1" fillId="0" borderId="59" xfId="0" applyFont="1" applyBorder="1" applyAlignment="1" applyProtection="1">
      <alignment horizontal="left"/>
    </xf>
    <xf numFmtId="170" fontId="0" fillId="8" borderId="248" xfId="0" applyNumberFormat="1" applyFill="1" applyBorder="1" applyProtection="1">
      <protection locked="0"/>
    </xf>
    <xf numFmtId="170" fontId="0" fillId="8" borderId="249" xfId="0" applyNumberFormat="1" applyFill="1" applyBorder="1" applyProtection="1">
      <protection locked="0"/>
    </xf>
    <xf numFmtId="0" fontId="0" fillId="0" borderId="62" xfId="0" applyBorder="1" applyAlignment="1" applyProtection="1">
      <alignment horizontal="left"/>
    </xf>
    <xf numFmtId="170" fontId="0" fillId="0" borderId="185" xfId="0" applyNumberFormat="1" applyBorder="1" applyAlignment="1" applyProtection="1">
      <alignment horizontal="right"/>
    </xf>
    <xf numFmtId="170" fontId="4" fillId="0" borderId="95" xfId="0" applyNumberFormat="1" applyFont="1" applyFill="1" applyBorder="1" applyProtection="1"/>
    <xf numFmtId="170" fontId="4" fillId="0" borderId="250" xfId="0" applyNumberFormat="1" applyFont="1" applyFill="1" applyBorder="1" applyProtection="1"/>
    <xf numFmtId="170" fontId="4" fillId="0" borderId="71" xfId="0" applyNumberFormat="1" applyFont="1" applyFill="1" applyBorder="1" applyProtection="1"/>
    <xf numFmtId="9" fontId="1" fillId="8" borderId="252" xfId="0" quotePrefix="1" applyNumberFormat="1" applyFont="1" applyFill="1" applyBorder="1" applyAlignment="1" applyProtection="1">
      <alignment horizontal="right" wrapText="1"/>
      <protection locked="0"/>
    </xf>
    <xf numFmtId="0" fontId="14" fillId="10" borderId="172" xfId="0" applyFont="1" applyFill="1" applyBorder="1" applyAlignment="1" applyProtection="1">
      <alignment horizontal="right"/>
    </xf>
    <xf numFmtId="170" fontId="14" fillId="10" borderId="229" xfId="0" applyNumberFormat="1" applyFont="1" applyFill="1" applyBorder="1" applyProtection="1"/>
    <xf numFmtId="170" fontId="14" fillId="10" borderId="227" xfId="0" applyNumberFormat="1" applyFont="1" applyFill="1" applyBorder="1" applyProtection="1"/>
    <xf numFmtId="170" fontId="14" fillId="10" borderId="174" xfId="0" applyNumberFormat="1" applyFont="1" applyFill="1" applyBorder="1" applyProtection="1"/>
    <xf numFmtId="180" fontId="0" fillId="0" borderId="0" xfId="0" applyNumberFormat="1" applyFill="1" applyBorder="1" applyProtection="1"/>
    <xf numFmtId="166" fontId="0" fillId="0" borderId="0" xfId="0" applyNumberFormat="1" applyProtection="1"/>
    <xf numFmtId="166" fontId="1" fillId="0" borderId="0" xfId="0" applyNumberFormat="1" applyFont="1" applyFill="1" applyBorder="1" applyAlignment="1">
      <alignment vertical="center"/>
    </xf>
    <xf numFmtId="166" fontId="1" fillId="0" borderId="0" xfId="0" applyNumberFormat="1" applyFont="1" applyFill="1" applyBorder="1" applyProtection="1"/>
    <xf numFmtId="166" fontId="0" fillId="0" borderId="0" xfId="0" applyNumberFormat="1" applyFill="1" applyBorder="1" applyProtection="1"/>
    <xf numFmtId="166" fontId="4" fillId="0" borderId="0" xfId="0" applyNumberFormat="1" applyFont="1" applyFill="1" applyBorder="1" applyProtection="1"/>
    <xf numFmtId="170" fontId="1" fillId="0" borderId="138" xfId="0" applyNumberFormat="1" applyFont="1" applyFill="1" applyBorder="1" applyAlignment="1" applyProtection="1">
      <alignment vertical="center"/>
    </xf>
    <xf numFmtId="170" fontId="1" fillId="0" borderId="25" xfId="0" applyNumberFormat="1" applyFont="1" applyFill="1" applyBorder="1" applyAlignment="1" applyProtection="1">
      <alignment vertical="center"/>
    </xf>
    <xf numFmtId="170" fontId="1" fillId="0" borderId="23" xfId="0" applyNumberFormat="1" applyFont="1" applyBorder="1" applyAlignment="1" applyProtection="1">
      <alignment horizontal="right"/>
    </xf>
    <xf numFmtId="170" fontId="0" fillId="0" borderId="72" xfId="0" applyNumberFormat="1" applyBorder="1" applyProtection="1"/>
    <xf numFmtId="170" fontId="1" fillId="0" borderId="15" xfId="0" applyNumberFormat="1" applyFont="1" applyBorder="1" applyProtection="1"/>
    <xf numFmtId="0" fontId="0" fillId="0" borderId="25" xfId="0" applyBorder="1" applyProtection="1"/>
    <xf numFmtId="167" fontId="15" fillId="0" borderId="7" xfId="14" applyNumberFormat="1" applyFont="1" applyFill="1" applyBorder="1" applyAlignment="1" applyProtection="1">
      <alignment horizontal="center"/>
    </xf>
    <xf numFmtId="167" fontId="15" fillId="8" borderId="7" xfId="14" applyNumberFormat="1" applyFont="1" applyFill="1" applyBorder="1" applyAlignment="1" applyProtection="1">
      <alignment horizontal="center"/>
      <protection locked="0"/>
    </xf>
    <xf numFmtId="167" fontId="15" fillId="0" borderId="33" xfId="14" applyNumberFormat="1" applyFont="1" applyFill="1" applyBorder="1" applyAlignment="1" applyProtection="1">
      <alignment horizontal="center"/>
    </xf>
    <xf numFmtId="179" fontId="1" fillId="0" borderId="33" xfId="14" applyNumberFormat="1" applyFont="1" applyBorder="1" applyAlignment="1" applyProtection="1">
      <alignment horizontal="center"/>
    </xf>
    <xf numFmtId="170" fontId="1" fillId="0" borderId="77" xfId="0" applyNumberFormat="1" applyFont="1" applyBorder="1" applyAlignment="1" applyProtection="1">
      <alignment horizontal="right"/>
    </xf>
    <xf numFmtId="0" fontId="1" fillId="0" borderId="27" xfId="0" applyFont="1" applyBorder="1" applyAlignment="1" applyProtection="1">
      <alignment horizontal="right"/>
    </xf>
    <xf numFmtId="170" fontId="14" fillId="10" borderId="227" xfId="0" applyNumberFormat="1" applyFont="1" applyFill="1" applyBorder="1" applyAlignment="1" applyProtection="1">
      <alignment horizontal="right"/>
    </xf>
    <xf numFmtId="170" fontId="0" fillId="10" borderId="231" xfId="0" applyNumberFormat="1" applyFill="1" applyBorder="1" applyAlignment="1" applyProtection="1">
      <alignment horizontal="right"/>
    </xf>
    <xf numFmtId="178" fontId="4" fillId="10" borderId="81" xfId="0" applyNumberFormat="1" applyFont="1" applyFill="1" applyBorder="1" applyAlignment="1" applyProtection="1">
      <alignment horizontal="right"/>
    </xf>
    <xf numFmtId="170" fontId="1" fillId="0" borderId="91" xfId="0" applyNumberFormat="1" applyFont="1" applyFill="1" applyBorder="1" applyProtection="1"/>
    <xf numFmtId="170" fontId="14" fillId="10" borderId="202" xfId="0" applyNumberFormat="1" applyFont="1" applyFill="1" applyBorder="1" applyProtection="1"/>
    <xf numFmtId="170" fontId="0" fillId="10" borderId="206" xfId="0" applyNumberFormat="1" applyFill="1" applyBorder="1" applyProtection="1"/>
    <xf numFmtId="0" fontId="1" fillId="0" borderId="253" xfId="0" applyFont="1" applyFill="1" applyBorder="1" applyAlignment="1" applyProtection="1">
      <alignment horizontal="center"/>
    </xf>
    <xf numFmtId="170" fontId="0" fillId="0" borderId="253" xfId="0" applyNumberFormat="1" applyBorder="1" applyProtection="1"/>
    <xf numFmtId="170" fontId="0" fillId="0" borderId="254" xfId="0" applyNumberFormat="1" applyBorder="1" applyProtection="1"/>
    <xf numFmtId="170" fontId="0" fillId="0" borderId="255" xfId="0" applyNumberFormat="1" applyBorder="1" applyProtection="1"/>
    <xf numFmtId="170" fontId="0" fillId="0" borderId="256" xfId="0" applyNumberFormat="1" applyFill="1" applyBorder="1" applyProtection="1"/>
    <xf numFmtId="170" fontId="14" fillId="10" borderId="150" xfId="0" applyNumberFormat="1" applyFont="1" applyFill="1" applyBorder="1" applyProtection="1"/>
    <xf numFmtId="170" fontId="0" fillId="10" borderId="257" xfId="0" applyNumberFormat="1" applyFill="1" applyBorder="1" applyProtection="1"/>
    <xf numFmtId="0" fontId="4" fillId="0" borderId="78" xfId="0" applyNumberFormat="1" applyFont="1" applyBorder="1" applyAlignment="1" applyProtection="1">
      <alignment horizontal="center"/>
    </xf>
    <xf numFmtId="0" fontId="4" fillId="0" borderId="2" xfId="0" applyNumberFormat="1" applyFont="1" applyBorder="1" applyAlignment="1" applyProtection="1">
      <alignment horizontal="center"/>
    </xf>
    <xf numFmtId="0" fontId="4" fillId="0" borderId="139" xfId="0" applyNumberFormat="1" applyFont="1" applyBorder="1" applyAlignment="1" applyProtection="1">
      <alignment horizontal="center"/>
    </xf>
    <xf numFmtId="170" fontId="6" fillId="0" borderId="21" xfId="14" applyNumberFormat="1" applyFont="1" applyBorder="1" applyProtection="1"/>
    <xf numFmtId="179" fontId="6" fillId="0" borderId="60" xfId="14" applyNumberFormat="1" applyFont="1" applyBorder="1" applyAlignment="1" applyProtection="1">
      <alignment horizontal="center"/>
    </xf>
    <xf numFmtId="179" fontId="6" fillId="0" borderId="61" xfId="14" applyNumberFormat="1" applyFont="1" applyBorder="1" applyAlignment="1" applyProtection="1">
      <alignment horizontal="center"/>
    </xf>
    <xf numFmtId="179" fontId="6" fillId="0" borderId="91" xfId="14" applyNumberFormat="1" applyFont="1" applyBorder="1" applyAlignment="1" applyProtection="1">
      <alignment horizontal="center"/>
    </xf>
    <xf numFmtId="0" fontId="0" fillId="0" borderId="230" xfId="0" applyFill="1" applyBorder="1" applyProtection="1"/>
    <xf numFmtId="170" fontId="4" fillId="0" borderId="0" xfId="0" applyNumberFormat="1" applyFont="1" applyBorder="1" applyAlignment="1" applyProtection="1">
      <alignment horizontal="center"/>
    </xf>
    <xf numFmtId="177" fontId="4" fillId="0" borderId="0" xfId="0" applyNumberFormat="1" applyFont="1" applyBorder="1" applyAlignment="1" applyProtection="1">
      <alignment horizontal="center"/>
    </xf>
    <xf numFmtId="2" fontId="4" fillId="0" borderId="0" xfId="0" applyNumberFormat="1" applyFont="1" applyBorder="1" applyAlignment="1" applyProtection="1">
      <alignment horizontal="center"/>
    </xf>
    <xf numFmtId="177" fontId="4" fillId="0" borderId="258" xfId="0" applyNumberFormat="1" applyFont="1" applyBorder="1" applyProtection="1"/>
    <xf numFmtId="177" fontId="4" fillId="0" borderId="52" xfId="0" applyNumberFormat="1" applyFont="1" applyBorder="1" applyProtection="1"/>
    <xf numFmtId="2" fontId="4" fillId="0" borderId="73" xfId="0" applyNumberFormat="1" applyFont="1" applyBorder="1" applyProtection="1"/>
    <xf numFmtId="174" fontId="2" fillId="0" borderId="0" xfId="0" applyNumberFormat="1" applyFont="1" applyBorder="1" applyAlignment="1" applyProtection="1">
      <alignment horizontal="center"/>
    </xf>
    <xf numFmtId="174" fontId="2" fillId="0" borderId="0" xfId="0" applyNumberFormat="1" applyFont="1" applyAlignment="1" applyProtection="1">
      <alignment horizontal="center"/>
    </xf>
    <xf numFmtId="0" fontId="2" fillId="0" borderId="34" xfId="0" applyFont="1" applyBorder="1" applyAlignment="1" applyProtection="1">
      <alignment horizontal="center"/>
    </xf>
    <xf numFmtId="1" fontId="2" fillId="0" borderId="130" xfId="0" applyNumberFormat="1" applyFont="1" applyFill="1" applyBorder="1" applyAlignment="1" applyProtection="1">
      <alignment horizontal="center"/>
    </xf>
    <xf numFmtId="1" fontId="2" fillId="0" borderId="104" xfId="0" applyNumberFormat="1" applyFont="1" applyFill="1" applyBorder="1" applyAlignment="1" applyProtection="1">
      <alignment horizontal="center"/>
    </xf>
    <xf numFmtId="1" fontId="2" fillId="0" borderId="27" xfId="0" applyNumberFormat="1" applyFont="1" applyFill="1" applyBorder="1" applyAlignment="1" applyProtection="1">
      <alignment horizontal="center"/>
    </xf>
    <xf numFmtId="1" fontId="2" fillId="0" borderId="37" xfId="0" applyNumberFormat="1" applyFont="1" applyFill="1" applyBorder="1" applyAlignment="1" applyProtection="1">
      <alignment horizontal="center"/>
    </xf>
    <xf numFmtId="1" fontId="2" fillId="0" borderId="26" xfId="0" applyNumberFormat="1" applyFont="1" applyFill="1" applyBorder="1" applyAlignment="1" applyProtection="1">
      <alignment horizontal="center"/>
    </xf>
    <xf numFmtId="1" fontId="2" fillId="0" borderId="8" xfId="0" applyNumberFormat="1" applyFont="1" applyFill="1" applyBorder="1" applyAlignment="1" applyProtection="1">
      <alignment horizontal="center"/>
    </xf>
    <xf numFmtId="0" fontId="4" fillId="0" borderId="77" xfId="0" applyFont="1" applyBorder="1" applyAlignment="1" applyProtection="1">
      <alignment horizontal="right"/>
    </xf>
    <xf numFmtId="170" fontId="0" fillId="0" borderId="197" xfId="0" applyNumberFormat="1" applyBorder="1" applyProtection="1"/>
    <xf numFmtId="10" fontId="60" fillId="0" borderId="0" xfId="0" applyNumberFormat="1" applyFont="1" applyFill="1" applyAlignment="1" applyProtection="1">
      <alignment horizontal="right"/>
    </xf>
    <xf numFmtId="0" fontId="60" fillId="0" borderId="0" xfId="0" applyNumberFormat="1" applyFont="1" applyFill="1" applyProtection="1"/>
    <xf numFmtId="0" fontId="0" fillId="0" borderId="184" xfId="0" applyBorder="1" applyAlignment="1" applyProtection="1">
      <alignment horizontal="right"/>
    </xf>
    <xf numFmtId="0" fontId="4" fillId="0" borderId="90" xfId="0" applyFont="1" applyBorder="1" applyAlignment="1" applyProtection="1">
      <alignment horizontal="right"/>
    </xf>
    <xf numFmtId="0" fontId="4" fillId="0" borderId="20" xfId="0" applyFont="1" applyBorder="1" applyAlignment="1" applyProtection="1">
      <alignment horizontal="right"/>
    </xf>
    <xf numFmtId="0" fontId="60" fillId="0" borderId="29" xfId="0" applyNumberFormat="1" applyFont="1" applyFill="1" applyBorder="1" applyProtection="1"/>
    <xf numFmtId="3" fontId="1" fillId="0" borderId="0" xfId="2" applyNumberFormat="1" applyFont="1" applyFill="1" applyBorder="1" applyAlignment="1" applyProtection="1">
      <alignment wrapText="1"/>
    </xf>
    <xf numFmtId="3" fontId="10" fillId="0" borderId="0" xfId="2" applyNumberFormat="1" applyFont="1" applyFill="1" applyBorder="1" applyProtection="1"/>
    <xf numFmtId="3" fontId="41" fillId="0" borderId="0" xfId="2" applyNumberFormat="1" applyFont="1" applyFill="1" applyBorder="1" applyAlignment="1" applyProtection="1">
      <alignment wrapText="1"/>
    </xf>
    <xf numFmtId="0" fontId="1" fillId="0" borderId="0" xfId="2" applyFill="1" applyBorder="1" applyProtection="1"/>
    <xf numFmtId="3" fontId="40" fillId="0" borderId="0" xfId="2" applyNumberFormat="1" applyFont="1" applyFill="1" applyBorder="1" applyProtection="1"/>
    <xf numFmtId="170" fontId="50" fillId="0" borderId="0" xfId="2" applyNumberFormat="1" applyFont="1" applyFill="1" applyBorder="1" applyProtection="1"/>
    <xf numFmtId="0" fontId="10" fillId="0" borderId="0" xfId="0" applyFont="1" applyFill="1" applyBorder="1" applyAlignment="1" applyProtection="1"/>
    <xf numFmtId="170" fontId="50" fillId="0" borderId="0" xfId="2" applyNumberFormat="1" applyFont="1" applyFill="1" applyBorder="1" applyAlignment="1" applyProtection="1">
      <alignment wrapText="1"/>
    </xf>
    <xf numFmtId="170" fontId="10" fillId="0" borderId="0" xfId="2" applyNumberFormat="1" applyFont="1" applyFill="1" applyBorder="1" applyAlignment="1" applyProtection="1">
      <alignment wrapText="1"/>
    </xf>
    <xf numFmtId="170" fontId="56" fillId="0" borderId="0" xfId="2" applyNumberFormat="1" applyFont="1" applyFill="1" applyBorder="1" applyAlignment="1" applyProtection="1">
      <alignment wrapText="1"/>
    </xf>
    <xf numFmtId="3" fontId="39" fillId="0" borderId="0" xfId="2" applyNumberFormat="1" applyFont="1" applyFill="1" applyBorder="1" applyProtection="1"/>
    <xf numFmtId="0" fontId="10" fillId="0" borderId="0" xfId="2" applyFont="1" applyFill="1" applyBorder="1" applyAlignment="1" applyProtection="1"/>
    <xf numFmtId="0" fontId="53" fillId="0" borderId="0" xfId="2" applyFont="1" applyFill="1" applyBorder="1" applyProtection="1"/>
    <xf numFmtId="0" fontId="10" fillId="0" borderId="0" xfId="2" applyFont="1" applyFill="1" applyBorder="1" applyProtection="1"/>
    <xf numFmtId="0" fontId="54" fillId="0" borderId="0" xfId="2" applyFont="1" applyFill="1" applyBorder="1" applyProtection="1"/>
    <xf numFmtId="0" fontId="53" fillId="0" borderId="0" xfId="2" applyFont="1" applyFill="1" applyBorder="1" applyAlignment="1" applyProtection="1">
      <alignment horizontal="left"/>
    </xf>
    <xf numFmtId="0" fontId="50" fillId="0" borderId="0" xfId="2" applyFont="1" applyFill="1" applyBorder="1" applyAlignment="1" applyProtection="1">
      <alignment horizontal="left"/>
    </xf>
    <xf numFmtId="0" fontId="54" fillId="0" borderId="0" xfId="2" applyFont="1" applyFill="1" applyBorder="1" applyAlignment="1" applyProtection="1"/>
    <xf numFmtId="0" fontId="50" fillId="0" borderId="0" xfId="2" applyFont="1" applyFill="1" applyBorder="1" applyProtection="1"/>
    <xf numFmtId="170" fontId="0" fillId="0" borderId="228" xfId="0" applyNumberFormat="1" applyBorder="1" applyProtection="1"/>
    <xf numFmtId="0" fontId="60" fillId="0" borderId="154" xfId="0" applyNumberFormat="1" applyFont="1" applyFill="1" applyBorder="1" applyProtection="1"/>
    <xf numFmtId="1" fontId="0" fillId="0" borderId="0" xfId="0" applyNumberFormat="1" applyFill="1" applyBorder="1" applyProtection="1"/>
    <xf numFmtId="0" fontId="1" fillId="0" borderId="259" xfId="0" applyFont="1" applyBorder="1" applyAlignment="1" applyProtection="1">
      <alignment horizontal="left"/>
    </xf>
    <xf numFmtId="0" fontId="0" fillId="0" borderId="251" xfId="0" applyBorder="1" applyProtection="1"/>
    <xf numFmtId="10" fontId="1" fillId="0" borderId="260" xfId="0" quotePrefix="1" applyNumberFormat="1" applyFont="1" applyFill="1" applyBorder="1" applyAlignment="1" applyProtection="1">
      <alignment horizontal="right" wrapText="1"/>
    </xf>
    <xf numFmtId="170" fontId="1" fillId="8" borderId="261" xfId="0" applyNumberFormat="1" applyFont="1" applyFill="1" applyBorder="1" applyAlignment="1" applyProtection="1">
      <alignment horizontal="left"/>
      <protection locked="0"/>
    </xf>
    <xf numFmtId="170" fontId="1" fillId="8" borderId="262" xfId="0" applyNumberFormat="1" applyFont="1" applyFill="1" applyBorder="1" applyAlignment="1" applyProtection="1">
      <alignment horizontal="left"/>
      <protection locked="0"/>
    </xf>
    <xf numFmtId="0" fontId="4" fillId="0" borderId="58" xfId="0" applyFont="1" applyFill="1" applyBorder="1" applyAlignment="1" applyProtection="1">
      <alignment horizontal="right"/>
    </xf>
    <xf numFmtId="10" fontId="3" fillId="0" borderId="263" xfId="0" quotePrefix="1" applyNumberFormat="1" applyFont="1" applyFill="1" applyBorder="1" applyAlignment="1" applyProtection="1">
      <alignment horizontal="right" wrapText="1"/>
    </xf>
    <xf numFmtId="9" fontId="1" fillId="8" borderId="264" xfId="0" quotePrefix="1" applyNumberFormat="1" applyFont="1" applyFill="1" applyBorder="1" applyAlignment="1" applyProtection="1">
      <alignment horizontal="right" wrapText="1"/>
      <protection locked="0"/>
    </xf>
    <xf numFmtId="9" fontId="1" fillId="8" borderId="265" xfId="0" quotePrefix="1" applyNumberFormat="1" applyFont="1" applyFill="1" applyBorder="1" applyAlignment="1" applyProtection="1">
      <alignment horizontal="right" wrapText="1"/>
      <protection locked="0"/>
    </xf>
    <xf numFmtId="9" fontId="1" fillId="8" borderId="266" xfId="0" quotePrefix="1" applyNumberFormat="1" applyFont="1" applyFill="1" applyBorder="1" applyAlignment="1" applyProtection="1">
      <alignment horizontal="right" wrapText="1"/>
      <protection locked="0"/>
    </xf>
    <xf numFmtId="9" fontId="1" fillId="8" borderId="267" xfId="0" quotePrefix="1" applyNumberFormat="1" applyFont="1" applyFill="1" applyBorder="1" applyAlignment="1" applyProtection="1">
      <alignment horizontal="right" wrapText="1"/>
      <protection locked="0"/>
    </xf>
    <xf numFmtId="0" fontId="1" fillId="0" borderId="268" xfId="0" applyFont="1" applyBorder="1" applyAlignment="1" applyProtection="1">
      <alignment horizontal="right" wrapText="1"/>
    </xf>
    <xf numFmtId="10" fontId="1" fillId="8" borderId="269" xfId="0" quotePrefix="1" applyNumberFormat="1" applyFont="1" applyFill="1" applyBorder="1" applyAlignment="1" applyProtection="1">
      <alignment horizontal="right" wrapText="1"/>
      <protection locked="0"/>
    </xf>
    <xf numFmtId="0" fontId="0" fillId="0" borderId="95" xfId="0" applyBorder="1" applyProtection="1"/>
    <xf numFmtId="0" fontId="0" fillId="0" borderId="69" xfId="0" applyBorder="1" applyProtection="1"/>
    <xf numFmtId="170" fontId="36" fillId="0" borderId="69" xfId="0" applyNumberFormat="1" applyFont="1" applyFill="1" applyBorder="1" applyAlignment="1" applyProtection="1">
      <alignment horizontal="left"/>
    </xf>
    <xf numFmtId="0" fontId="3" fillId="0" borderId="69" xfId="0" applyFont="1" applyBorder="1" applyProtection="1"/>
    <xf numFmtId="0" fontId="3" fillId="0" borderId="71" xfId="0" applyFont="1" applyBorder="1" applyProtection="1"/>
    <xf numFmtId="178" fontId="4" fillId="10" borderId="150" xfId="0" applyNumberFormat="1" applyFont="1" applyFill="1" applyBorder="1" applyAlignment="1" applyProtection="1">
      <alignment horizontal="right"/>
    </xf>
    <xf numFmtId="0" fontId="3" fillId="0" borderId="0" xfId="0" applyFont="1" applyAlignment="1" applyProtection="1">
      <alignment horizontal="right"/>
    </xf>
    <xf numFmtId="170" fontId="6" fillId="0" borderId="22" xfId="0" applyNumberFormat="1" applyFont="1" applyFill="1" applyBorder="1" applyAlignment="1" applyProtection="1">
      <alignment horizontal="center"/>
    </xf>
    <xf numFmtId="170" fontId="6" fillId="0" borderId="137" xfId="0" applyNumberFormat="1" applyFont="1" applyFill="1" applyBorder="1" applyAlignment="1" applyProtection="1">
      <alignment horizontal="center"/>
    </xf>
    <xf numFmtId="10" fontId="1" fillId="0" borderId="251" xfId="0" quotePrefix="1" applyNumberFormat="1" applyFont="1" applyFill="1" applyBorder="1" applyAlignment="1" applyProtection="1">
      <alignment horizontal="right" wrapText="1"/>
      <protection locked="0"/>
    </xf>
    <xf numFmtId="170" fontId="36" fillId="0" borderId="251" xfId="0" applyNumberFormat="1" applyFont="1" applyFill="1" applyBorder="1" applyAlignment="1" applyProtection="1">
      <alignment horizontal="left"/>
    </xf>
    <xf numFmtId="10" fontId="3" fillId="0" borderId="251" xfId="0" quotePrefix="1" applyNumberFormat="1" applyFont="1" applyFill="1" applyBorder="1" applyAlignment="1" applyProtection="1">
      <alignment horizontal="right" wrapText="1"/>
    </xf>
    <xf numFmtId="0" fontId="3" fillId="0" borderId="251" xfId="0" applyFont="1" applyBorder="1" applyProtection="1"/>
    <xf numFmtId="0" fontId="4" fillId="0" borderId="251" xfId="0" applyFont="1" applyBorder="1" applyAlignment="1" applyProtection="1">
      <alignment horizontal="left"/>
    </xf>
    <xf numFmtId="0" fontId="0" fillId="0" borderId="161" xfId="0" applyNumberFormat="1" applyFill="1" applyBorder="1" applyProtection="1"/>
    <xf numFmtId="170" fontId="0" fillId="0" borderId="270" xfId="0" applyNumberFormat="1" applyBorder="1" applyProtection="1"/>
    <xf numFmtId="170" fontId="1" fillId="0" borderId="61" xfId="0" applyNumberFormat="1" applyFont="1" applyFill="1" applyBorder="1" applyProtection="1"/>
    <xf numFmtId="1" fontId="4" fillId="2" borderId="119" xfId="0" applyNumberFormat="1" applyFont="1" applyFill="1" applyBorder="1" applyAlignment="1" applyProtection="1">
      <alignment horizontal="center"/>
      <protection locked="0"/>
    </xf>
    <xf numFmtId="0" fontId="1" fillId="2" borderId="158" xfId="0" applyFont="1" applyFill="1" applyBorder="1" applyProtection="1"/>
    <xf numFmtId="0" fontId="0" fillId="2" borderId="26" xfId="0" applyFill="1" applyBorder="1" applyProtection="1"/>
    <xf numFmtId="0" fontId="0" fillId="2" borderId="138" xfId="0" applyFill="1" applyBorder="1" applyProtection="1"/>
    <xf numFmtId="0" fontId="1" fillId="8" borderId="160" xfId="0" applyFont="1" applyFill="1" applyBorder="1" applyProtection="1"/>
    <xf numFmtId="0" fontId="0" fillId="8" borderId="119" xfId="0" applyFill="1" applyBorder="1" applyProtection="1"/>
    <xf numFmtId="0" fontId="4" fillId="8" borderId="119" xfId="0" applyFont="1" applyFill="1" applyBorder="1" applyAlignment="1" applyProtection="1">
      <alignment horizontal="center"/>
    </xf>
    <xf numFmtId="0" fontId="4" fillId="8" borderId="163" xfId="0" applyFont="1" applyFill="1" applyBorder="1" applyAlignment="1" applyProtection="1">
      <alignment horizontal="center"/>
    </xf>
    <xf numFmtId="0" fontId="4" fillId="0" borderId="162" xfId="0" applyFont="1" applyBorder="1" applyAlignment="1" applyProtection="1">
      <alignment horizontal="right"/>
    </xf>
    <xf numFmtId="0" fontId="0" fillId="2" borderId="163" xfId="0" applyFill="1" applyBorder="1" applyProtection="1"/>
    <xf numFmtId="0" fontId="4" fillId="0" borderId="160" xfId="0" applyFont="1" applyBorder="1" applyAlignment="1" applyProtection="1">
      <alignment horizontal="right"/>
    </xf>
    <xf numFmtId="0" fontId="2" fillId="0" borderId="61" xfId="0" applyFont="1" applyBorder="1" applyAlignment="1" applyProtection="1">
      <alignment horizontal="left"/>
    </xf>
    <xf numFmtId="0" fontId="0" fillId="0" borderId="61" xfId="0" applyBorder="1" applyProtection="1"/>
    <xf numFmtId="0" fontId="52" fillId="0" borderId="0" xfId="0" applyFont="1" applyFill="1" applyBorder="1" applyAlignment="1">
      <alignment vertical="center"/>
    </xf>
    <xf numFmtId="172" fontId="0" fillId="0" borderId="0" xfId="0" applyNumberFormat="1" applyFill="1" applyBorder="1" applyProtection="1"/>
    <xf numFmtId="170" fontId="34" fillId="0" borderId="0" xfId="0" applyNumberFormat="1" applyFont="1" applyFill="1" applyBorder="1" applyProtection="1"/>
    <xf numFmtId="0" fontId="60" fillId="0" borderId="0" xfId="0" applyFont="1" applyFill="1" applyBorder="1" applyProtection="1"/>
    <xf numFmtId="17" fontId="60" fillId="0" borderId="0" xfId="0" applyNumberFormat="1" applyFont="1" applyFill="1" applyBorder="1" applyProtection="1"/>
    <xf numFmtId="0" fontId="52" fillId="0" borderId="0" xfId="0" applyFont="1" applyFill="1" applyBorder="1" applyProtection="1"/>
    <xf numFmtId="174" fontId="4" fillId="0" borderId="0" xfId="0" applyNumberFormat="1" applyFont="1" applyFill="1" applyBorder="1" applyAlignment="1" applyProtection="1">
      <alignment horizontal="center"/>
    </xf>
    <xf numFmtId="170" fontId="10" fillId="0" borderId="0" xfId="0" applyNumberFormat="1" applyFont="1" applyFill="1" applyBorder="1" applyProtection="1">
      <protection locked="0"/>
    </xf>
    <xf numFmtId="0" fontId="10" fillId="0" borderId="0" xfId="0" applyFont="1" applyFill="1" applyBorder="1" applyProtection="1">
      <protection locked="0"/>
    </xf>
    <xf numFmtId="0" fontId="34" fillId="0" borderId="0" xfId="0" applyFont="1" applyFill="1" applyBorder="1" applyAlignment="1" applyProtection="1">
      <alignment horizontal="left"/>
    </xf>
    <xf numFmtId="181" fontId="0" fillId="0" borderId="0" xfId="0" applyNumberFormat="1" applyFill="1" applyBorder="1" applyProtection="1"/>
    <xf numFmtId="0" fontId="22" fillId="5" borderId="47" xfId="7" applyFont="1" applyFill="1" applyAlignment="1">
      <alignment horizontal="center" vertical="top" wrapText="1"/>
    </xf>
    <xf numFmtId="0" fontId="0" fillId="0" borderId="0" xfId="0" applyAlignment="1">
      <alignment horizontal="center" vertical="top" wrapText="1"/>
    </xf>
    <xf numFmtId="0" fontId="26" fillId="0" borderId="0" xfId="0" applyFont="1" applyAlignment="1">
      <alignment vertical="top" wrapText="1"/>
    </xf>
    <xf numFmtId="0" fontId="0" fillId="0" borderId="0" xfId="0" applyAlignment="1">
      <alignment vertical="top" wrapText="1"/>
    </xf>
    <xf numFmtId="0" fontId="30" fillId="0" borderId="0" xfId="11" applyFont="1" applyAlignment="1">
      <alignment vertical="top" wrapText="1"/>
    </xf>
    <xf numFmtId="0" fontId="25" fillId="0" borderId="0" xfId="0" applyFont="1" applyAlignment="1">
      <alignment wrapText="1"/>
    </xf>
    <xf numFmtId="0" fontId="2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22" fillId="5" borderId="47" xfId="7" applyFont="1" applyFill="1" applyAlignment="1"/>
    <xf numFmtId="0" fontId="18" fillId="0" borderId="50" xfId="8" applyFont="1" applyFill="1" applyBorder="1" applyAlignment="1"/>
    <xf numFmtId="0" fontId="26" fillId="0" borderId="0" xfId="11" applyFont="1" applyAlignment="1">
      <alignment horizontal="center" vertical="top" wrapText="1"/>
    </xf>
    <xf numFmtId="0" fontId="26" fillId="0" borderId="0" xfId="0" applyFont="1" applyAlignment="1">
      <alignment horizontal="right" vertical="top" wrapText="1"/>
    </xf>
    <xf numFmtId="0" fontId="0" fillId="0" borderId="0" xfId="0" applyAlignment="1"/>
    <xf numFmtId="0" fontId="18" fillId="0" borderId="49" xfId="8" applyFont="1" applyBorder="1" applyAlignment="1"/>
    <xf numFmtId="0" fontId="20" fillId="2" borderId="49" xfId="10" applyFill="1" applyBorder="1" applyAlignment="1"/>
    <xf numFmtId="0" fontId="19" fillId="0" borderId="49" xfId="9" applyFill="1" applyBorder="1" applyAlignment="1"/>
    <xf numFmtId="0" fontId="26" fillId="0" borderId="0" xfId="0" applyFont="1" applyAlignment="1">
      <alignment horizontal="center" vertical="top" wrapText="1"/>
    </xf>
    <xf numFmtId="0" fontId="27" fillId="0" borderId="0" xfId="0" applyFont="1" applyAlignment="1">
      <alignment horizontal="left" vertical="top" wrapText="1"/>
    </xf>
    <xf numFmtId="0" fontId="25" fillId="0" borderId="0" xfId="0" applyFont="1" applyAlignment="1">
      <alignment horizontal="center" vertical="top"/>
    </xf>
    <xf numFmtId="0" fontId="14" fillId="0" borderId="93" xfId="0" applyFont="1" applyFill="1" applyBorder="1" applyAlignment="1" applyProtection="1">
      <alignment horizontal="left"/>
    </xf>
    <xf numFmtId="0" fontId="14" fillId="0" borderId="54" xfId="0" applyFont="1" applyFill="1" applyBorder="1" applyAlignment="1" applyProtection="1">
      <alignment horizontal="left"/>
    </xf>
    <xf numFmtId="0" fontId="7" fillId="0" borderId="155" xfId="0" applyFont="1" applyBorder="1" applyAlignment="1" applyProtection="1">
      <alignment horizontal="center"/>
    </xf>
    <xf numFmtId="0" fontId="7" fillId="0" borderId="54" xfId="0" applyFont="1" applyBorder="1" applyAlignment="1" applyProtection="1">
      <alignment horizontal="center"/>
    </xf>
    <xf numFmtId="0" fontId="7" fillId="0" borderId="55" xfId="0" applyFont="1" applyBorder="1" applyAlignment="1" applyProtection="1">
      <alignment horizontal="center"/>
    </xf>
    <xf numFmtId="170" fontId="9" fillId="2" borderId="60" xfId="0" applyNumberFormat="1" applyFont="1" applyFill="1" applyBorder="1" applyAlignment="1" applyProtection="1">
      <alignment horizontal="center"/>
      <protection locked="0"/>
    </xf>
    <xf numFmtId="170" fontId="9" fillId="2" borderId="61" xfId="0" applyNumberFormat="1" applyFont="1" applyFill="1" applyBorder="1" applyAlignment="1" applyProtection="1">
      <alignment horizontal="center"/>
      <protection locked="0"/>
    </xf>
  </cellXfs>
  <cellStyles count="16">
    <cellStyle name="Bad" xfId="9" builtinId="27"/>
    <cellStyle name="Comma 2" xfId="14" xr:uid="{00000000-0005-0000-0000-000002000000}"/>
    <cellStyle name="Currency" xfId="15" builtinId="4"/>
    <cellStyle name="Currency 2" xfId="4" xr:uid="{00000000-0005-0000-0000-000004000000}"/>
    <cellStyle name="Explanatory Text" xfId="11" builtinId="53"/>
    <cellStyle name="Heading 1" xfId="7" builtinId="16"/>
    <cellStyle name="Heading 2" xfId="8" builtinId="17"/>
    <cellStyle name="Neutral" xfId="10" builtinId="28"/>
    <cellStyle name="Normal" xfId="0" builtinId="0"/>
    <cellStyle name="Normal 2" xfId="2" xr:uid="{00000000-0005-0000-0000-00000A000000}"/>
    <cellStyle name="Normal 3" xfId="5" xr:uid="{00000000-0005-0000-0000-00000B000000}"/>
    <cellStyle name="Normal 3 2" xfId="12" xr:uid="{00000000-0005-0000-0000-00000C000000}"/>
    <cellStyle name="Percent" xfId="1" builtinId="5"/>
    <cellStyle name="Percent 2" xfId="3" xr:uid="{00000000-0005-0000-0000-00000E000000}"/>
    <cellStyle name="Percent 3" xfId="6" xr:uid="{00000000-0005-0000-0000-00000F000000}"/>
    <cellStyle name="Percent 3 2" xfId="13" xr:uid="{00000000-0005-0000-0000-000010000000}"/>
  </cellStyles>
  <dxfs count="5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color rgb="FFFF9999"/>
      <color rgb="FFFF00FF"/>
      <color rgb="FFFFCCFF"/>
      <color rgb="FFE58D8D"/>
      <color rgb="FFFFCC99"/>
      <color rgb="FFCCFFCC"/>
      <color rgb="FFFF66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13</xdr:col>
      <xdr:colOff>317648</xdr:colOff>
      <xdr:row>36</xdr:row>
      <xdr:rowOff>14355</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1925"/>
          <a:ext cx="7632848" cy="551980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19</xdr:col>
          <xdr:colOff>333375</xdr:colOff>
          <xdr:row>2</xdr:row>
          <xdr:rowOff>0</xdr:rowOff>
        </xdr:from>
        <xdr:to>
          <xdr:col>35</xdr:col>
          <xdr:colOff>485775</xdr:colOff>
          <xdr:row>39</xdr:row>
          <xdr:rowOff>342900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14</xdr:col>
          <xdr:colOff>76200</xdr:colOff>
          <xdr:row>47</xdr:row>
          <xdr:rowOff>104775</xdr:rowOff>
        </xdr:to>
        <xdr:sp macro="" textlink="">
          <xdr:nvSpPr>
            <xdr:cNvPr id="2057" name="Object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Visio_Drawing1.vsd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pageSetUpPr fitToPage="1"/>
  </sheetPr>
  <dimension ref="A1:F45"/>
  <sheetViews>
    <sheetView workbookViewId="0">
      <selection activeCell="G64" sqref="G64"/>
    </sheetView>
  </sheetViews>
  <sheetFormatPr defaultColWidth="9.140625" defaultRowHeight="12.75" x14ac:dyDescent="0.2"/>
  <cols>
    <col min="1" max="16384" width="9.140625" style="1"/>
  </cols>
  <sheetData>
    <row r="1" spans="2:2" s="153" customFormat="1" ht="54.75" customHeight="1" x14ac:dyDescent="0.5">
      <c r="B1" s="152" t="s">
        <v>136</v>
      </c>
    </row>
    <row r="2" spans="2:2" s="153" customFormat="1" ht="54.75" customHeight="1" x14ac:dyDescent="0.5">
      <c r="B2" s="152"/>
    </row>
    <row r="39" spans="1:6" ht="26.25" x14ac:dyDescent="0.2">
      <c r="F39" s="149" t="s">
        <v>141</v>
      </c>
    </row>
    <row r="40" spans="1:6" ht="31.5" x14ac:dyDescent="0.2">
      <c r="F40" s="150" t="s">
        <v>139</v>
      </c>
    </row>
    <row r="41" spans="1:6" ht="31.5" x14ac:dyDescent="0.2">
      <c r="F41" s="150" t="s">
        <v>138</v>
      </c>
    </row>
    <row r="42" spans="1:6" ht="31.5" x14ac:dyDescent="0.2">
      <c r="F42" s="150" t="s">
        <v>140</v>
      </c>
    </row>
    <row r="43" spans="1:6" ht="31.5" x14ac:dyDescent="0.5">
      <c r="F43" s="151" t="s">
        <v>135</v>
      </c>
    </row>
    <row r="45" spans="1:6" ht="18.75" x14ac:dyDescent="0.2">
      <c r="A45" s="155" t="s">
        <v>142</v>
      </c>
    </row>
  </sheetData>
  <sheetProtection algorithmName="SHA-512" hashValue="aAskLWxTTmXTAGxNKpQ6th5SQ7HfEWY7Uu0n8V5w7pnarRNv+7RxtUpbB+A3xfknBDFDhs7O+uwJ6VHNo9YJxw==" saltValue="yoXwvjMXNxFMCJOyIuJt1g==" spinCount="100000" sheet="1" scenarios="1" selectLockedCells="1" selectUnlockedCells="1"/>
  <pageMargins left="0.70866141732283472" right="0.70866141732283472" top="0.74803149606299213" bottom="0.74803149606299213" header="0.31496062992125984" footer="0.31496062992125984"/>
  <pageSetup paperSize="9" scale="63" orientation="landscape" r:id="rId1"/>
  <drawing r:id="rId2"/>
  <legacyDrawing r:id="rId3"/>
  <oleObjects>
    <mc:AlternateContent xmlns:mc="http://schemas.openxmlformats.org/markup-compatibility/2006">
      <mc:Choice Requires="x14">
        <oleObject progId="Visio.Drawing.15" shapeId="1026" r:id="rId4">
          <objectPr defaultSize="0" autoPict="0" r:id="rId5">
            <anchor moveWithCells="1">
              <from>
                <xdr:col>19</xdr:col>
                <xdr:colOff>333375</xdr:colOff>
                <xdr:row>2</xdr:row>
                <xdr:rowOff>0</xdr:rowOff>
              </from>
              <to>
                <xdr:col>35</xdr:col>
                <xdr:colOff>485775</xdr:colOff>
                <xdr:row>39</xdr:row>
                <xdr:rowOff>342900</xdr:rowOff>
              </to>
            </anchor>
          </objectPr>
        </oleObject>
      </mc:Choice>
      <mc:Fallback>
        <oleObject progId="Visio.Drawing.15" shapeId="102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
  <sheetViews>
    <sheetView workbookViewId="0">
      <selection activeCell="E1" sqref="E1:H1"/>
    </sheetView>
  </sheetViews>
  <sheetFormatPr defaultColWidth="9.140625" defaultRowHeight="12.75" x14ac:dyDescent="0.2"/>
  <cols>
    <col min="1" max="16384" width="9.140625" style="1"/>
  </cols>
  <sheetData/>
  <sheetProtection algorithmName="SHA-512" hashValue="7GCM5FeGdUf6RVJiNASwJzZGhTRnYynspLasZ7qfRkNKknUZ8+T6UIRL4Kdjj8SglB/xCEfeRLFBWYu3eziSog==" saltValue="OOL09+OWrN3KtIrIHEWVhg==" spinCount="100000" sheet="1" objects="1" scenarios="1" selectLockedCells="1" selectUnlockedCells="1"/>
  <pageMargins left="0.70866141732283472" right="0.70866141732283472" top="0.74803149606299213" bottom="0.74803149606299213" header="0.31496062992125984" footer="0.31496062992125984"/>
  <pageSetup paperSize="9" scale="88" orientation="portrait" r:id="rId1"/>
  <drawing r:id="rId2"/>
  <legacyDrawing r:id="rId3"/>
  <oleObjects>
    <mc:AlternateContent xmlns:mc="http://schemas.openxmlformats.org/markup-compatibility/2006">
      <mc:Choice Requires="x14">
        <oleObject progId="Visio.Drawing.15" shapeId="2057" r:id="rId4">
          <objectPr defaultSize="0" r:id="rId5">
            <anchor moveWithCells="1">
              <from>
                <xdr:col>1</xdr:col>
                <xdr:colOff>0</xdr:colOff>
                <xdr:row>1</xdr:row>
                <xdr:rowOff>0</xdr:rowOff>
              </from>
              <to>
                <xdr:col>14</xdr:col>
                <xdr:colOff>76200</xdr:colOff>
                <xdr:row>47</xdr:row>
                <xdr:rowOff>104775</xdr:rowOff>
              </to>
            </anchor>
          </objectPr>
        </oleObject>
      </mc:Choice>
      <mc:Fallback>
        <oleObject progId="Visio.Drawing.15" shapeId="205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R64"/>
  <sheetViews>
    <sheetView topLeftCell="A6" zoomScale="118" zoomScaleNormal="118" workbookViewId="0">
      <selection activeCell="G68" sqref="G68"/>
    </sheetView>
  </sheetViews>
  <sheetFormatPr defaultColWidth="8.85546875" defaultRowHeight="12.75" x14ac:dyDescent="0.2"/>
  <cols>
    <col min="4" max="4" width="12.28515625" bestFit="1" customWidth="1"/>
  </cols>
  <sheetData>
    <row r="1" spans="1:18" s="3" customFormat="1" ht="20.25" thickBot="1" x14ac:dyDescent="0.35">
      <c r="A1" s="723" t="s">
        <v>46</v>
      </c>
      <c r="B1" s="723"/>
      <c r="C1" s="723"/>
      <c r="D1" s="723"/>
      <c r="E1" s="723"/>
      <c r="F1" s="723"/>
      <c r="G1" s="723"/>
      <c r="H1" s="723"/>
      <c r="I1" s="723"/>
      <c r="J1" s="723" t="s">
        <v>46</v>
      </c>
      <c r="K1" s="723"/>
      <c r="L1" s="723"/>
      <c r="M1" s="723"/>
      <c r="N1" s="723"/>
      <c r="O1" s="723"/>
      <c r="P1" s="723"/>
      <c r="Q1" s="723"/>
      <c r="R1" s="723"/>
    </row>
    <row r="2" spans="1:18" ht="16.5" thickTop="1" thickBot="1" x14ac:dyDescent="0.3">
      <c r="A2" s="728" t="s">
        <v>47</v>
      </c>
      <c r="B2" s="728"/>
      <c r="C2" s="728"/>
      <c r="D2" s="728"/>
      <c r="E2" s="728"/>
      <c r="F2" s="728"/>
      <c r="G2" s="728"/>
      <c r="H2" s="728"/>
      <c r="I2" s="728"/>
      <c r="J2" s="724"/>
      <c r="K2" s="724"/>
      <c r="L2" s="724"/>
      <c r="M2" s="724"/>
      <c r="N2" s="724"/>
      <c r="O2" s="724"/>
      <c r="P2" s="724"/>
      <c r="Q2" s="724"/>
      <c r="R2" s="724"/>
    </row>
    <row r="3" spans="1:18" ht="16.5" thickTop="1" thickBot="1" x14ac:dyDescent="0.3">
      <c r="A3" s="729" t="s">
        <v>48</v>
      </c>
      <c r="B3" s="729"/>
      <c r="C3" s="729"/>
      <c r="D3" s="729"/>
      <c r="E3" s="729"/>
      <c r="F3" s="729"/>
      <c r="G3" s="729"/>
      <c r="H3" s="729"/>
      <c r="I3" s="729"/>
      <c r="J3" s="718" t="s">
        <v>68</v>
      </c>
      <c r="K3" s="718"/>
      <c r="L3" s="718"/>
      <c r="M3" s="718"/>
      <c r="N3" s="718"/>
      <c r="O3" s="718"/>
      <c r="P3" s="718"/>
      <c r="Q3" s="718"/>
      <c r="R3" s="718"/>
    </row>
    <row r="4" spans="1:18" ht="14.25" thickTop="1" thickBot="1" x14ac:dyDescent="0.25">
      <c r="A4" s="322" t="s">
        <v>191</v>
      </c>
      <c r="B4" s="323"/>
      <c r="C4" s="323"/>
      <c r="D4" s="323"/>
      <c r="E4" s="323"/>
      <c r="F4" s="323"/>
      <c r="G4" s="323"/>
      <c r="H4" s="323"/>
      <c r="I4" s="323"/>
      <c r="J4" s="718"/>
      <c r="K4" s="718"/>
      <c r="L4" s="718"/>
      <c r="M4" s="718"/>
      <c r="N4" s="718"/>
      <c r="O4" s="718"/>
      <c r="P4" s="718"/>
      <c r="Q4" s="718"/>
      <c r="R4" s="718"/>
    </row>
    <row r="5" spans="1:18" ht="16.5" thickTop="1" thickBot="1" x14ac:dyDescent="0.3">
      <c r="A5" s="730"/>
      <c r="B5" s="730"/>
      <c r="C5" s="730"/>
      <c r="D5" s="730"/>
      <c r="E5" s="730"/>
      <c r="F5" s="730"/>
      <c r="G5" s="730"/>
      <c r="H5" s="730"/>
      <c r="I5" s="730"/>
      <c r="J5" s="1"/>
      <c r="K5" s="1"/>
      <c r="L5" s="1"/>
      <c r="M5" s="1"/>
      <c r="N5" s="1"/>
      <c r="O5" s="1"/>
      <c r="P5" s="1"/>
      <c r="Q5" s="1"/>
      <c r="R5" s="1"/>
    </row>
    <row r="6" spans="1:18" ht="15.75" thickTop="1" x14ac:dyDescent="0.25">
      <c r="A6" s="5" t="s">
        <v>55</v>
      </c>
      <c r="J6" s="5"/>
      <c r="K6" s="1"/>
      <c r="L6" s="1"/>
      <c r="M6" s="1"/>
      <c r="N6" s="1"/>
      <c r="O6" s="1"/>
      <c r="P6" s="1"/>
      <c r="Q6" s="1"/>
      <c r="R6" s="1"/>
    </row>
    <row r="7" spans="1:18" x14ac:dyDescent="0.2">
      <c r="A7" s="716" t="s">
        <v>50</v>
      </c>
      <c r="B7" s="716"/>
      <c r="C7" s="716"/>
      <c r="D7" s="716"/>
      <c r="E7" s="716"/>
      <c r="F7" s="716"/>
      <c r="G7" s="716"/>
      <c r="H7" s="716"/>
      <c r="I7" s="716"/>
      <c r="J7" s="716" t="s">
        <v>109</v>
      </c>
      <c r="K7" s="716"/>
      <c r="L7" s="716"/>
      <c r="M7" s="716"/>
      <c r="N7" s="716"/>
      <c r="O7" s="716"/>
      <c r="P7" s="716"/>
      <c r="Q7" s="716"/>
      <c r="R7" s="716"/>
    </row>
    <row r="8" spans="1:18" x14ac:dyDescent="0.2">
      <c r="A8" s="716"/>
      <c r="B8" s="716"/>
      <c r="C8" s="716"/>
      <c r="D8" s="716"/>
      <c r="E8" s="716"/>
      <c r="F8" s="716"/>
      <c r="G8" s="716"/>
      <c r="H8" s="716"/>
      <c r="I8" s="716"/>
      <c r="J8" s="716"/>
      <c r="K8" s="716"/>
      <c r="L8" s="716"/>
      <c r="M8" s="716"/>
      <c r="N8" s="716"/>
      <c r="O8" s="716"/>
      <c r="P8" s="716"/>
      <c r="Q8" s="716"/>
      <c r="R8" s="716"/>
    </row>
    <row r="9" spans="1:18" ht="12.75" customHeight="1" x14ac:dyDescent="0.2">
      <c r="J9" s="1"/>
      <c r="K9" s="1"/>
      <c r="L9" s="1"/>
      <c r="M9" s="716"/>
      <c r="N9" s="716"/>
      <c r="O9" s="716"/>
      <c r="P9" s="716"/>
      <c r="Q9" s="716"/>
      <c r="R9" s="716"/>
    </row>
    <row r="10" spans="1:18" ht="12.75" customHeight="1" x14ac:dyDescent="0.2">
      <c r="A10" s="731" t="s">
        <v>147</v>
      </c>
      <c r="B10" s="731"/>
      <c r="C10" s="731"/>
      <c r="D10" s="731"/>
      <c r="E10" s="731"/>
      <c r="F10" s="731"/>
      <c r="G10" s="731"/>
      <c r="H10" s="731"/>
      <c r="I10" s="731"/>
      <c r="J10" s="160"/>
      <c r="K10" s="725" t="s">
        <v>150</v>
      </c>
      <c r="L10" s="725"/>
      <c r="M10" s="725"/>
      <c r="N10" s="725"/>
      <c r="O10" s="725"/>
      <c r="P10" s="725"/>
      <c r="Q10" s="725"/>
      <c r="R10" s="725"/>
    </row>
    <row r="11" spans="1:18" x14ac:dyDescent="0.2">
      <c r="A11" s="731"/>
      <c r="B11" s="731"/>
      <c r="C11" s="731"/>
      <c r="D11" s="731"/>
      <c r="E11" s="731"/>
      <c r="F11" s="731"/>
      <c r="G11" s="731"/>
      <c r="H11" s="731"/>
      <c r="I11" s="731"/>
      <c r="J11" s="159"/>
      <c r="K11" s="725"/>
      <c r="L11" s="725"/>
      <c r="M11" s="725"/>
      <c r="N11" s="725"/>
      <c r="O11" s="725"/>
      <c r="P11" s="725"/>
      <c r="Q11" s="725"/>
      <c r="R11" s="725"/>
    </row>
    <row r="12" spans="1:18" s="1" customFormat="1" x14ac:dyDescent="0.2">
      <c r="A12" s="731"/>
      <c r="B12" s="731"/>
      <c r="C12" s="731"/>
      <c r="D12" s="731"/>
      <c r="E12" s="731"/>
      <c r="F12" s="731"/>
      <c r="G12" s="731"/>
      <c r="H12" s="731"/>
      <c r="I12" s="731"/>
      <c r="J12" s="15"/>
      <c r="K12" s="15"/>
      <c r="L12" s="15"/>
      <c r="M12" s="15"/>
      <c r="N12" s="15"/>
      <c r="O12" s="15"/>
      <c r="P12" s="15"/>
      <c r="Q12" s="15"/>
      <c r="R12" s="15"/>
    </row>
    <row r="13" spans="1:18" x14ac:dyDescent="0.2">
      <c r="A13" s="731"/>
      <c r="B13" s="731"/>
      <c r="C13" s="731"/>
      <c r="D13" s="731"/>
      <c r="E13" s="731"/>
      <c r="F13" s="731"/>
      <c r="G13" s="731"/>
      <c r="H13" s="731"/>
      <c r="I13" s="731"/>
      <c r="J13" s="1"/>
      <c r="K13" s="1"/>
      <c r="L13" s="1"/>
      <c r="M13" s="158"/>
      <c r="N13" s="158"/>
      <c r="O13" s="158"/>
      <c r="P13" s="158"/>
      <c r="Q13" s="158"/>
      <c r="R13" s="158"/>
    </row>
    <row r="14" spans="1:18" s="1" customFormat="1" x14ac:dyDescent="0.2">
      <c r="A14" s="161"/>
      <c r="B14" s="161"/>
      <c r="C14" s="161"/>
      <c r="D14" s="161"/>
      <c r="E14" s="161"/>
      <c r="F14" s="161"/>
      <c r="G14" s="161"/>
      <c r="H14" s="161"/>
      <c r="I14" s="161"/>
      <c r="M14" s="158"/>
      <c r="N14" s="158"/>
      <c r="O14" s="158"/>
      <c r="P14" s="158"/>
      <c r="Q14" s="158"/>
      <c r="R14" s="158"/>
    </row>
    <row r="15" spans="1:18" x14ac:dyDescent="0.2">
      <c r="A15" s="716" t="s">
        <v>90</v>
      </c>
      <c r="B15" s="716"/>
      <c r="C15" s="716"/>
      <c r="D15" s="716"/>
      <c r="E15" s="716"/>
      <c r="F15" s="716"/>
      <c r="G15" s="716"/>
      <c r="H15" s="716"/>
      <c r="I15" s="716"/>
      <c r="J15" s="4"/>
      <c r="K15" s="4"/>
      <c r="L15" s="4"/>
      <c r="M15" s="159"/>
      <c r="N15" s="159"/>
      <c r="O15" s="159"/>
      <c r="P15" s="159"/>
      <c r="Q15" s="159"/>
      <c r="R15" s="159"/>
    </row>
    <row r="16" spans="1:18" x14ac:dyDescent="0.2">
      <c r="A16" s="716"/>
      <c r="B16" s="716"/>
      <c r="C16" s="716"/>
      <c r="D16" s="716"/>
      <c r="E16" s="716"/>
      <c r="F16" s="716"/>
      <c r="G16" s="716"/>
      <c r="H16" s="716"/>
      <c r="I16" s="716"/>
      <c r="J16" s="4"/>
      <c r="K16" s="4"/>
      <c r="L16" s="4"/>
      <c r="M16" s="4"/>
      <c r="N16" s="4"/>
      <c r="O16" s="4"/>
      <c r="P16" s="4"/>
      <c r="Q16" s="4"/>
      <c r="R16" s="4"/>
    </row>
    <row r="17" spans="1:18" x14ac:dyDescent="0.2">
      <c r="A17" s="718" t="s">
        <v>49</v>
      </c>
      <c r="B17" s="718"/>
      <c r="C17" s="718"/>
      <c r="D17" s="718"/>
      <c r="E17" s="718"/>
      <c r="F17" s="718"/>
      <c r="G17" s="718"/>
      <c r="H17" s="718"/>
      <c r="I17" s="718"/>
      <c r="J17" s="716" t="s">
        <v>92</v>
      </c>
      <c r="K17" s="716"/>
      <c r="L17" s="716"/>
      <c r="M17" s="716"/>
      <c r="N17" s="716"/>
      <c r="O17" s="716"/>
      <c r="P17" s="716"/>
      <c r="Q17" s="716"/>
      <c r="R17" s="716"/>
    </row>
    <row r="18" spans="1:18" x14ac:dyDescent="0.2">
      <c r="A18" s="718" t="s">
        <v>91</v>
      </c>
      <c r="B18" s="718"/>
      <c r="C18" s="718"/>
      <c r="D18" s="718"/>
      <c r="E18" s="718"/>
      <c r="F18" s="718"/>
      <c r="G18" s="718"/>
      <c r="H18" s="718"/>
      <c r="I18" s="718"/>
      <c r="J18" s="718" t="s">
        <v>69</v>
      </c>
      <c r="K18" s="718"/>
      <c r="L18" s="718"/>
      <c r="M18" s="718"/>
      <c r="N18" s="717"/>
      <c r="O18" s="717"/>
      <c r="P18" s="717"/>
      <c r="Q18" s="717"/>
      <c r="R18" s="717"/>
    </row>
    <row r="19" spans="1:18" x14ac:dyDescent="0.2">
      <c r="A19" s="718"/>
      <c r="B19" s="718"/>
      <c r="C19" s="718"/>
      <c r="D19" s="718"/>
      <c r="E19" s="718"/>
      <c r="F19" s="718"/>
      <c r="G19" s="718"/>
      <c r="H19" s="718"/>
      <c r="I19" s="718"/>
      <c r="J19" s="6"/>
      <c r="K19" s="6"/>
      <c r="L19" s="6"/>
      <c r="M19" s="716" t="s">
        <v>151</v>
      </c>
      <c r="N19" s="716"/>
      <c r="O19" s="716"/>
      <c r="P19" s="716"/>
      <c r="Q19" s="716"/>
      <c r="R19" s="716"/>
    </row>
    <row r="20" spans="1:18" x14ac:dyDescent="0.2">
      <c r="J20" s="1"/>
      <c r="K20" s="1"/>
      <c r="L20" s="1"/>
      <c r="M20" s="717"/>
      <c r="N20" s="717"/>
      <c r="O20" s="717"/>
      <c r="P20" s="717"/>
      <c r="Q20" s="717"/>
      <c r="R20" s="717"/>
    </row>
    <row r="21" spans="1:18" s="7" customFormat="1" ht="12.75" customHeight="1" x14ac:dyDescent="0.2">
      <c r="A21" s="716" t="s">
        <v>51</v>
      </c>
      <c r="B21" s="716"/>
      <c r="C21" s="716"/>
      <c r="D21" s="716"/>
      <c r="E21" s="716"/>
      <c r="F21" s="716"/>
      <c r="G21" s="716"/>
      <c r="H21" s="716"/>
      <c r="I21" s="716"/>
      <c r="J21" s="4"/>
      <c r="K21" s="4"/>
      <c r="L21" s="4"/>
      <c r="M21" s="716" t="s">
        <v>152</v>
      </c>
      <c r="N21" s="716"/>
      <c r="O21" s="716"/>
      <c r="P21" s="716"/>
      <c r="Q21" s="716"/>
      <c r="R21" s="716"/>
    </row>
    <row r="22" spans="1:18" x14ac:dyDescent="0.2">
      <c r="A22" s="8"/>
      <c r="B22" s="9"/>
      <c r="C22" s="9"/>
      <c r="D22" s="720" t="s">
        <v>52</v>
      </c>
      <c r="E22" s="720"/>
      <c r="F22" s="720"/>
      <c r="G22" s="720"/>
      <c r="H22" s="720"/>
      <c r="I22" s="720"/>
      <c r="J22" s="8"/>
      <c r="K22" s="9"/>
      <c r="L22" s="9"/>
      <c r="M22" s="717"/>
      <c r="N22" s="717"/>
      <c r="O22" s="717"/>
      <c r="P22" s="717"/>
      <c r="Q22" s="717"/>
      <c r="R22" s="717"/>
    </row>
    <row r="23" spans="1:18" x14ac:dyDescent="0.2">
      <c r="D23" s="720" t="s">
        <v>53</v>
      </c>
      <c r="E23" s="720"/>
      <c r="F23" s="720"/>
      <c r="G23" s="720"/>
      <c r="H23" s="720"/>
      <c r="I23" s="720"/>
      <c r="J23" s="718" t="s">
        <v>68</v>
      </c>
      <c r="K23" s="718"/>
      <c r="L23" s="718"/>
      <c r="M23" s="718"/>
      <c r="N23" s="718"/>
      <c r="O23" s="718"/>
      <c r="P23" s="718"/>
      <c r="Q23" s="718"/>
      <c r="R23" s="718"/>
    </row>
    <row r="24" spans="1:18" x14ac:dyDescent="0.2">
      <c r="D24" s="720" t="s">
        <v>54</v>
      </c>
      <c r="E24" s="720"/>
      <c r="F24" s="720"/>
      <c r="G24" s="720"/>
      <c r="H24" s="720"/>
      <c r="I24" s="720"/>
      <c r="J24" s="718"/>
      <c r="K24" s="718"/>
      <c r="L24" s="718"/>
      <c r="M24" s="718"/>
      <c r="N24" s="718"/>
      <c r="O24" s="718"/>
      <c r="P24" s="718"/>
      <c r="Q24" s="718"/>
      <c r="R24" s="718"/>
    </row>
    <row r="25" spans="1:18" x14ac:dyDescent="0.2">
      <c r="D25" s="727"/>
      <c r="E25" s="727"/>
      <c r="F25" s="727"/>
      <c r="G25" s="727"/>
      <c r="H25" s="727"/>
      <c r="I25" s="727"/>
      <c r="J25" s="2"/>
      <c r="K25" s="2"/>
      <c r="L25" s="2"/>
      <c r="M25" s="2"/>
      <c r="N25" s="2"/>
      <c r="O25" s="2"/>
      <c r="P25" s="2"/>
      <c r="Q25" s="2"/>
      <c r="R25" s="2"/>
    </row>
    <row r="26" spans="1:18" x14ac:dyDescent="0.2">
      <c r="A26" s="718"/>
      <c r="B26" s="718"/>
      <c r="C26" s="718"/>
      <c r="D26" s="718"/>
      <c r="E26" s="718"/>
      <c r="F26" s="718"/>
      <c r="G26" s="718"/>
      <c r="H26" s="718"/>
      <c r="I26" s="718"/>
      <c r="J26" s="719" t="s">
        <v>70</v>
      </c>
      <c r="K26" s="719"/>
      <c r="L26" s="719"/>
      <c r="M26" s="719"/>
      <c r="N26" s="719"/>
      <c r="O26" s="719"/>
      <c r="P26" s="719"/>
      <c r="Q26" s="719"/>
      <c r="R26" s="719"/>
    </row>
    <row r="27" spans="1:18" x14ac:dyDescent="0.2">
      <c r="A27" s="718"/>
      <c r="B27" s="718"/>
      <c r="C27" s="718"/>
      <c r="D27" s="718"/>
      <c r="E27" s="718"/>
      <c r="F27" s="718"/>
      <c r="G27" s="718"/>
      <c r="H27" s="718"/>
      <c r="I27" s="718"/>
      <c r="J27" s="718" t="s">
        <v>71</v>
      </c>
      <c r="K27" s="718"/>
      <c r="L27" s="718"/>
      <c r="M27" s="718"/>
      <c r="N27" s="718"/>
      <c r="O27" s="718"/>
      <c r="P27" s="718"/>
      <c r="Q27" s="718"/>
      <c r="R27" s="718"/>
    </row>
    <row r="28" spans="1:18" x14ac:dyDescent="0.2">
      <c r="J28" s="718"/>
      <c r="K28" s="718"/>
      <c r="L28" s="718"/>
      <c r="M28" s="718"/>
      <c r="N28" s="718"/>
      <c r="O28" s="718"/>
      <c r="P28" s="718"/>
      <c r="Q28" s="718"/>
      <c r="R28" s="718"/>
    </row>
    <row r="29" spans="1:18" ht="13.5" customHeight="1" x14ac:dyDescent="0.2">
      <c r="A29" s="733" t="s">
        <v>56</v>
      </c>
      <c r="B29" s="733"/>
      <c r="C29" s="733"/>
      <c r="D29" s="733"/>
      <c r="E29" s="733"/>
      <c r="F29" s="733"/>
      <c r="G29" s="733"/>
      <c r="H29" s="733"/>
      <c r="I29" s="733"/>
      <c r="J29" s="12"/>
      <c r="K29" s="12"/>
      <c r="L29" s="12"/>
      <c r="M29" s="12"/>
      <c r="N29" s="12"/>
      <c r="O29" s="12"/>
      <c r="P29" s="12"/>
      <c r="Q29" s="12"/>
      <c r="R29" s="12"/>
    </row>
    <row r="30" spans="1:18" x14ac:dyDescent="0.2">
      <c r="D30" s="720" t="s">
        <v>146</v>
      </c>
      <c r="E30" s="720"/>
      <c r="F30" s="720"/>
      <c r="G30" s="720"/>
      <c r="H30" s="720"/>
      <c r="I30" s="720"/>
      <c r="J30" s="719" t="s">
        <v>72</v>
      </c>
      <c r="K30" s="719"/>
      <c r="L30" s="719"/>
      <c r="M30" s="719"/>
      <c r="N30" s="719"/>
      <c r="O30" s="719"/>
      <c r="P30" s="719"/>
      <c r="Q30" s="719"/>
      <c r="R30" s="719"/>
    </row>
    <row r="31" spans="1:18" ht="25.5" customHeight="1" x14ac:dyDescent="0.2">
      <c r="D31" s="721"/>
      <c r="E31" s="721"/>
      <c r="F31" s="721"/>
      <c r="G31" s="721"/>
      <c r="H31" s="721"/>
      <c r="I31" s="721"/>
      <c r="J31" s="718" t="s">
        <v>93</v>
      </c>
      <c r="K31" s="718"/>
      <c r="L31" s="718"/>
      <c r="M31" s="718"/>
      <c r="N31" s="718"/>
      <c r="O31" s="718"/>
      <c r="P31" s="718"/>
      <c r="Q31" s="718"/>
      <c r="R31" s="718"/>
    </row>
    <row r="32" spans="1:18" x14ac:dyDescent="0.2">
      <c r="D32" s="720" t="s">
        <v>148</v>
      </c>
      <c r="E32" s="720"/>
      <c r="F32" s="720"/>
      <c r="G32" s="720"/>
      <c r="H32" s="720"/>
      <c r="I32" s="720"/>
      <c r="J32" s="722"/>
      <c r="K32" s="722"/>
      <c r="L32" s="722"/>
      <c r="M32" s="722"/>
      <c r="N32" s="722"/>
      <c r="O32" s="722"/>
      <c r="P32" s="722"/>
      <c r="Q32" s="722"/>
      <c r="R32" s="722"/>
    </row>
    <row r="33" spans="1:18" x14ac:dyDescent="0.2">
      <c r="D33" s="720"/>
      <c r="E33" s="720"/>
      <c r="F33" s="720"/>
      <c r="G33" s="720"/>
      <c r="H33" s="720"/>
      <c r="I33" s="720"/>
      <c r="J33" s="722"/>
      <c r="K33" s="722"/>
      <c r="L33" s="722"/>
      <c r="M33" s="722"/>
      <c r="N33" s="722"/>
      <c r="O33" s="722"/>
      <c r="P33" s="722"/>
      <c r="Q33" s="722"/>
      <c r="R33" s="722"/>
    </row>
    <row r="34" spans="1:18" x14ac:dyDescent="0.2">
      <c r="D34" s="720" t="s">
        <v>57</v>
      </c>
      <c r="E34" s="720"/>
      <c r="F34" s="720"/>
      <c r="G34" s="720"/>
      <c r="H34" s="720"/>
      <c r="I34" s="720"/>
      <c r="J34" s="718" t="s">
        <v>73</v>
      </c>
      <c r="K34" s="718"/>
      <c r="L34" s="718"/>
      <c r="M34" s="718"/>
      <c r="N34" s="718"/>
      <c r="O34" s="718"/>
      <c r="P34" s="718"/>
      <c r="Q34" s="718"/>
      <c r="R34" s="718"/>
    </row>
    <row r="35" spans="1:18" x14ac:dyDescent="0.2">
      <c r="A35" s="718" t="s">
        <v>58</v>
      </c>
      <c r="B35" s="718"/>
      <c r="C35" s="718"/>
      <c r="D35" s="718"/>
      <c r="E35" s="718"/>
      <c r="F35" s="718"/>
      <c r="G35" s="718"/>
      <c r="H35" s="718"/>
      <c r="I35" s="718"/>
      <c r="R35" s="6"/>
    </row>
    <row r="36" spans="1:18" ht="15" x14ac:dyDescent="0.25">
      <c r="A36" s="727"/>
      <c r="B36" s="727"/>
      <c r="C36" s="727"/>
      <c r="D36" s="727"/>
      <c r="E36" s="727"/>
      <c r="F36" s="727"/>
      <c r="G36" s="727"/>
      <c r="H36" s="727"/>
      <c r="I36" s="727"/>
      <c r="J36" s="5" t="s">
        <v>74</v>
      </c>
      <c r="K36" s="716" t="s">
        <v>94</v>
      </c>
      <c r="L36" s="717"/>
      <c r="M36" s="717"/>
      <c r="N36" s="717"/>
      <c r="O36" s="717"/>
      <c r="P36" s="717"/>
      <c r="R36" s="2"/>
    </row>
    <row r="37" spans="1:18" x14ac:dyDescent="0.2">
      <c r="D37" s="720" t="s">
        <v>145</v>
      </c>
      <c r="E37" s="720"/>
      <c r="F37" s="720"/>
      <c r="G37" s="720"/>
      <c r="H37" s="720"/>
      <c r="I37" s="720"/>
      <c r="K37" s="717"/>
      <c r="L37" s="717"/>
      <c r="M37" s="717"/>
      <c r="N37" s="717"/>
      <c r="O37" s="717"/>
      <c r="P37" s="717"/>
      <c r="R37" s="11"/>
    </row>
    <row r="38" spans="1:18" x14ac:dyDescent="0.2">
      <c r="D38" s="721"/>
      <c r="E38" s="721"/>
      <c r="F38" s="721"/>
      <c r="G38" s="721"/>
      <c r="H38" s="721"/>
      <c r="I38" s="721"/>
      <c r="R38" s="10"/>
    </row>
    <row r="39" spans="1:18" x14ac:dyDescent="0.2">
      <c r="D39" s="720" t="s">
        <v>149</v>
      </c>
      <c r="E39" s="720"/>
      <c r="F39" s="720"/>
      <c r="G39" s="720"/>
      <c r="H39" s="720"/>
      <c r="I39" s="720"/>
      <c r="K39" s="720" t="s">
        <v>95</v>
      </c>
      <c r="L39" s="720"/>
      <c r="M39" s="720"/>
      <c r="N39" s="720"/>
      <c r="O39" s="720"/>
      <c r="P39" s="720"/>
      <c r="R39" s="11"/>
    </row>
    <row r="40" spans="1:18" x14ac:dyDescent="0.2">
      <c r="D40" s="721"/>
      <c r="E40" s="721"/>
      <c r="F40" s="721"/>
      <c r="G40" s="721"/>
      <c r="H40" s="721"/>
      <c r="I40" s="721"/>
      <c r="K40" s="721"/>
      <c r="L40" s="721"/>
      <c r="M40" s="721"/>
      <c r="N40" s="721"/>
      <c r="O40" s="721"/>
      <c r="P40" s="721"/>
      <c r="R40" s="10"/>
    </row>
    <row r="41" spans="1:18" x14ac:dyDescent="0.2">
      <c r="D41" s="720" t="s">
        <v>59</v>
      </c>
      <c r="E41" s="720"/>
      <c r="F41" s="720"/>
      <c r="G41" s="720"/>
      <c r="H41" s="720"/>
      <c r="I41" s="720"/>
      <c r="K41" s="721"/>
      <c r="L41" s="721"/>
      <c r="M41" s="721"/>
      <c r="N41" s="721"/>
      <c r="O41" s="721"/>
      <c r="P41" s="721"/>
      <c r="R41" s="11"/>
    </row>
    <row r="42" spans="1:18" ht="25.5" customHeight="1" x14ac:dyDescent="0.2">
      <c r="D42" s="721"/>
      <c r="E42" s="721"/>
      <c r="F42" s="721"/>
      <c r="G42" s="721"/>
      <c r="H42" s="721"/>
      <c r="I42" s="721"/>
      <c r="J42" s="1"/>
      <c r="K42" s="721"/>
      <c r="L42" s="721"/>
      <c r="M42" s="721"/>
      <c r="N42" s="721"/>
      <c r="O42" s="721"/>
      <c r="P42" s="721"/>
      <c r="R42" s="10"/>
    </row>
    <row r="43" spans="1:18" ht="12.75" customHeight="1" x14ac:dyDescent="0.2">
      <c r="A43" s="718" t="s">
        <v>144</v>
      </c>
      <c r="B43" s="718"/>
      <c r="C43" s="718"/>
      <c r="D43" s="718"/>
      <c r="E43" s="718"/>
      <c r="F43" s="718"/>
      <c r="G43" s="718"/>
      <c r="H43" s="718"/>
      <c r="I43" s="718"/>
      <c r="J43" s="1"/>
      <c r="R43" s="6"/>
    </row>
    <row r="44" spans="1:18" x14ac:dyDescent="0.2">
      <c r="A44" s="718"/>
      <c r="B44" s="718"/>
      <c r="C44" s="718"/>
      <c r="D44" s="718"/>
      <c r="E44" s="718"/>
      <c r="F44" s="718"/>
      <c r="G44" s="718"/>
      <c r="H44" s="718"/>
      <c r="I44" s="718"/>
      <c r="J44" s="1"/>
      <c r="K44" s="716" t="s">
        <v>96</v>
      </c>
      <c r="L44" s="717"/>
      <c r="M44" s="717"/>
      <c r="N44" s="717"/>
      <c r="O44" s="717"/>
      <c r="P44" s="717"/>
      <c r="R44" s="6"/>
    </row>
    <row r="45" spans="1:18" x14ac:dyDescent="0.2">
      <c r="J45" s="6"/>
      <c r="K45" s="717"/>
      <c r="L45" s="717"/>
      <c r="M45" s="717"/>
      <c r="N45" s="717"/>
      <c r="O45" s="717"/>
      <c r="P45" s="717"/>
      <c r="R45" s="2"/>
    </row>
    <row r="46" spans="1:18" x14ac:dyDescent="0.2">
      <c r="A46" s="720" t="s">
        <v>63</v>
      </c>
      <c r="B46" s="732"/>
      <c r="C46" s="732"/>
      <c r="D46" s="732"/>
      <c r="E46" s="732"/>
      <c r="F46" s="732"/>
      <c r="G46" s="732"/>
      <c r="H46" s="732"/>
      <c r="I46" s="732"/>
      <c r="J46" s="6"/>
      <c r="R46" s="13"/>
    </row>
    <row r="47" spans="1:18" x14ac:dyDescent="0.2">
      <c r="A47" s="721"/>
      <c r="B47" s="721"/>
      <c r="C47" s="721"/>
      <c r="D47" s="721"/>
      <c r="E47" s="721"/>
      <c r="F47" s="721"/>
      <c r="G47" s="721"/>
      <c r="H47" s="721"/>
      <c r="I47" s="721"/>
      <c r="J47" s="2"/>
      <c r="K47" s="716" t="s">
        <v>76</v>
      </c>
      <c r="L47" s="717"/>
      <c r="M47" s="717"/>
      <c r="N47" s="717"/>
      <c r="O47" s="717"/>
      <c r="P47" s="717"/>
    </row>
    <row r="48" spans="1:18" x14ac:dyDescent="0.2">
      <c r="A48" s="726" t="s">
        <v>64</v>
      </c>
      <c r="B48" s="726"/>
      <c r="C48" s="14"/>
      <c r="D48" s="720" t="s">
        <v>60</v>
      </c>
      <c r="E48" s="720"/>
      <c r="F48" s="720"/>
      <c r="G48" s="720"/>
      <c r="H48" s="720"/>
      <c r="I48" s="720"/>
      <c r="K48" s="717"/>
      <c r="L48" s="717"/>
      <c r="M48" s="717"/>
      <c r="N48" s="717"/>
      <c r="O48" s="717"/>
      <c r="P48" s="717"/>
    </row>
    <row r="49" spans="1:18" x14ac:dyDescent="0.2">
      <c r="D49" s="721"/>
      <c r="E49" s="721"/>
      <c r="F49" s="721"/>
      <c r="G49" s="721"/>
      <c r="H49" s="721"/>
      <c r="I49" s="721"/>
      <c r="K49" s="717"/>
      <c r="L49" s="717"/>
      <c r="M49" s="717"/>
      <c r="N49" s="717"/>
      <c r="O49" s="717"/>
      <c r="P49" s="717"/>
    </row>
    <row r="50" spans="1:18" x14ac:dyDescent="0.2">
      <c r="D50" s="720" t="s">
        <v>61</v>
      </c>
      <c r="E50" s="720"/>
      <c r="F50" s="720"/>
      <c r="G50" s="720"/>
      <c r="H50" s="720"/>
      <c r="I50" s="720"/>
      <c r="J50" s="2"/>
      <c r="K50" s="2"/>
      <c r="L50" s="2"/>
      <c r="M50" s="11"/>
      <c r="N50" s="11"/>
      <c r="O50" s="11"/>
      <c r="P50" s="11"/>
      <c r="Q50" s="11"/>
      <c r="R50" s="11"/>
    </row>
    <row r="51" spans="1:18" x14ac:dyDescent="0.2">
      <c r="D51" s="721"/>
      <c r="E51" s="721"/>
      <c r="F51" s="721"/>
      <c r="G51" s="721"/>
      <c r="H51" s="721"/>
      <c r="I51" s="721"/>
      <c r="J51" s="2"/>
      <c r="K51" s="2"/>
      <c r="L51" s="2"/>
      <c r="M51" s="10"/>
      <c r="N51" s="10"/>
      <c r="O51" s="10"/>
      <c r="P51" s="10"/>
      <c r="Q51" s="10"/>
      <c r="R51" s="10"/>
    </row>
    <row r="52" spans="1:18" x14ac:dyDescent="0.2">
      <c r="D52" s="727"/>
      <c r="E52" s="727"/>
      <c r="F52" s="727"/>
      <c r="G52" s="727"/>
      <c r="H52" s="727"/>
      <c r="I52" s="727"/>
      <c r="J52" s="2"/>
      <c r="K52" s="2"/>
      <c r="L52" s="2"/>
      <c r="M52" s="2"/>
      <c r="N52" s="2"/>
      <c r="O52" s="2"/>
      <c r="P52" s="2"/>
      <c r="Q52" s="2"/>
      <c r="R52" s="2"/>
    </row>
    <row r="53" spans="1:18" x14ac:dyDescent="0.2">
      <c r="A53" s="11"/>
      <c r="B53" s="2"/>
      <c r="C53" s="2"/>
      <c r="D53" s="720" t="s">
        <v>62</v>
      </c>
      <c r="E53" s="720"/>
      <c r="F53" s="720"/>
      <c r="G53" s="720"/>
      <c r="H53" s="720"/>
      <c r="I53" s="720"/>
      <c r="J53" s="11"/>
      <c r="K53" s="2"/>
      <c r="L53" s="2"/>
      <c r="M53" s="11"/>
      <c r="N53" s="11"/>
      <c r="O53" s="11"/>
      <c r="P53" s="11"/>
      <c r="Q53" s="11"/>
      <c r="R53" s="11"/>
    </row>
    <row r="54" spans="1:18" x14ac:dyDescent="0.2">
      <c r="A54" s="2"/>
      <c r="B54" s="2"/>
      <c r="C54" s="2"/>
      <c r="D54" s="721"/>
      <c r="E54" s="721"/>
      <c r="F54" s="721"/>
      <c r="G54" s="721"/>
      <c r="H54" s="721"/>
      <c r="I54" s="721"/>
    </row>
    <row r="55" spans="1:18" x14ac:dyDescent="0.2">
      <c r="C55" s="8"/>
      <c r="D55" s="2"/>
      <c r="E55" s="2"/>
      <c r="F55" s="2"/>
      <c r="G55" s="2"/>
      <c r="H55" s="2"/>
      <c r="I55" s="2"/>
    </row>
    <row r="56" spans="1:18" ht="13.5" thickBot="1" x14ac:dyDescent="0.25">
      <c r="A56" s="726" t="s">
        <v>65</v>
      </c>
      <c r="B56" s="726"/>
      <c r="C56" s="2"/>
      <c r="D56" s="720" t="s">
        <v>66</v>
      </c>
      <c r="E56" s="720"/>
      <c r="F56" s="720"/>
      <c r="G56" s="720"/>
      <c r="H56" s="720"/>
      <c r="I56" s="720"/>
      <c r="J56" s="714" t="s">
        <v>75</v>
      </c>
      <c r="K56" s="714"/>
      <c r="L56" s="714"/>
      <c r="M56" s="714"/>
      <c r="N56" s="714"/>
      <c r="O56" s="714"/>
      <c r="P56" s="714"/>
      <c r="Q56" s="714"/>
      <c r="R56" s="714"/>
    </row>
    <row r="57" spans="1:18" ht="13.5" thickTop="1" x14ac:dyDescent="0.2">
      <c r="D57" s="721"/>
      <c r="E57" s="721"/>
      <c r="F57" s="721"/>
      <c r="G57" s="721"/>
      <c r="H57" s="721"/>
      <c r="I57" s="721"/>
      <c r="J57" s="715"/>
      <c r="K57" s="715"/>
      <c r="L57" s="715"/>
      <c r="M57" s="715"/>
      <c r="N57" s="715"/>
      <c r="O57" s="715"/>
      <c r="P57" s="715"/>
      <c r="Q57" s="715"/>
      <c r="R57" s="715"/>
    </row>
    <row r="58" spans="1:18" x14ac:dyDescent="0.2">
      <c r="D58" s="720" t="s">
        <v>67</v>
      </c>
      <c r="E58" s="720"/>
      <c r="F58" s="720"/>
      <c r="G58" s="720"/>
      <c r="H58" s="720"/>
      <c r="I58" s="720"/>
      <c r="J58" s="715"/>
      <c r="K58" s="715"/>
      <c r="L58" s="715"/>
      <c r="M58" s="715"/>
      <c r="N58" s="715"/>
      <c r="O58" s="715"/>
      <c r="P58" s="715"/>
      <c r="Q58" s="715"/>
      <c r="R58" s="715"/>
    </row>
    <row r="59" spans="1:18" x14ac:dyDescent="0.2">
      <c r="D59" s="721"/>
      <c r="E59" s="721"/>
      <c r="F59" s="721"/>
      <c r="G59" s="721"/>
      <c r="H59" s="721"/>
      <c r="I59" s="721"/>
    </row>
    <row r="60" spans="1:18" ht="13.5" thickBot="1" x14ac:dyDescent="0.25"/>
    <row r="61" spans="1:18" x14ac:dyDescent="0.2">
      <c r="A61" s="142" t="s">
        <v>134</v>
      </c>
      <c r="B61" s="141"/>
      <c r="C61" s="141"/>
      <c r="D61" s="143">
        <v>10215445</v>
      </c>
    </row>
    <row r="62" spans="1:18" ht="13.5" thickBot="1" x14ac:dyDescent="0.25">
      <c r="A62" s="144"/>
      <c r="B62" s="145"/>
      <c r="C62" s="145"/>
      <c r="D62" s="146">
        <v>10906737</v>
      </c>
    </row>
    <row r="64" spans="1:18" x14ac:dyDescent="0.2">
      <c r="K64" s="11"/>
      <c r="L64" s="11"/>
      <c r="M64" s="11"/>
      <c r="N64" s="11"/>
      <c r="O64" s="11"/>
      <c r="P64" s="11"/>
    </row>
  </sheetData>
  <sheetProtection algorithmName="SHA-512" hashValue="6uAFx50Z3OgoKkK3UPv0IkIv4ocRXsF5uFAfkhrZeD/I2iTsQ7HB9VxLU3zVc6AUd3mLvbzabM/6J4BHHBiFVw==" saltValue="GDoToKCKvMuYU6UmX4L5QA==" spinCount="100000" sheet="1" objects="1" scenarios="1" selectLockedCells="1" selectUnlockedCells="1"/>
  <mergeCells count="52">
    <mergeCell ref="A46:I47"/>
    <mergeCell ref="A43:I44"/>
    <mergeCell ref="A29:I29"/>
    <mergeCell ref="D34:I34"/>
    <mergeCell ref="D30:I31"/>
    <mergeCell ref="D32:I33"/>
    <mergeCell ref="A35:I36"/>
    <mergeCell ref="D37:I38"/>
    <mergeCell ref="D39:I40"/>
    <mergeCell ref="D41:I42"/>
    <mergeCell ref="A21:I21"/>
    <mergeCell ref="D22:I22"/>
    <mergeCell ref="D23:I23"/>
    <mergeCell ref="D24:I25"/>
    <mergeCell ref="A26:I27"/>
    <mergeCell ref="A15:I16"/>
    <mergeCell ref="A17:I17"/>
    <mergeCell ref="A18:I19"/>
    <mergeCell ref="A1:I1"/>
    <mergeCell ref="A2:I2"/>
    <mergeCell ref="A3:I3"/>
    <mergeCell ref="A5:I5"/>
    <mergeCell ref="A7:I8"/>
    <mergeCell ref="A10:I13"/>
    <mergeCell ref="D56:I57"/>
    <mergeCell ref="A48:B48"/>
    <mergeCell ref="A56:B56"/>
    <mergeCell ref="D58:I59"/>
    <mergeCell ref="D48:I49"/>
    <mergeCell ref="D50:I52"/>
    <mergeCell ref="D53:I54"/>
    <mergeCell ref="J3:R4"/>
    <mergeCell ref="J1:R1"/>
    <mergeCell ref="J2:R2"/>
    <mergeCell ref="J7:R8"/>
    <mergeCell ref="K10:R11"/>
    <mergeCell ref="J56:R58"/>
    <mergeCell ref="M9:R9"/>
    <mergeCell ref="M19:R20"/>
    <mergeCell ref="M21:R22"/>
    <mergeCell ref="J18:R18"/>
    <mergeCell ref="J23:R24"/>
    <mergeCell ref="J26:R26"/>
    <mergeCell ref="J27:R28"/>
    <mergeCell ref="J30:R30"/>
    <mergeCell ref="K39:P42"/>
    <mergeCell ref="K44:P45"/>
    <mergeCell ref="K47:P49"/>
    <mergeCell ref="J34:R34"/>
    <mergeCell ref="J17:R17"/>
    <mergeCell ref="J31:R33"/>
    <mergeCell ref="K36:P37"/>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3554-DEE2-4278-B2B3-544ECEBB0080}">
  <sheetPr codeName="Sheet10">
    <tabColor rgb="FFFF00FF"/>
    <pageSetUpPr fitToPage="1"/>
  </sheetPr>
  <dimension ref="A1:AI323"/>
  <sheetViews>
    <sheetView workbookViewId="0">
      <selection activeCell="G19" sqref="G19"/>
    </sheetView>
  </sheetViews>
  <sheetFormatPr defaultColWidth="9.140625" defaultRowHeight="12.75" x14ac:dyDescent="0.2"/>
  <cols>
    <col min="1" max="1" width="3.28515625" style="18" customWidth="1"/>
    <col min="2" max="2" width="25.140625" style="218" customWidth="1"/>
    <col min="3" max="3" width="13.7109375" style="218" customWidth="1"/>
    <col min="4" max="10" width="13.7109375" style="18" customWidth="1"/>
    <col min="11" max="11" width="3.28515625" style="18" customWidth="1"/>
    <col min="12" max="12" width="25.140625" style="18" customWidth="1"/>
    <col min="13" max="13" width="13.7109375" style="18" customWidth="1"/>
    <col min="14" max="20" width="10.7109375" style="18" customWidth="1"/>
    <col min="21" max="21" width="2.42578125" style="49" customWidth="1"/>
    <col min="22" max="22" width="10.140625" style="18" customWidth="1"/>
    <col min="23" max="23" width="30.28515625" style="18" customWidth="1"/>
    <col min="24" max="27" width="9.140625" style="18"/>
    <col min="28" max="28" width="11.140625" style="18" bestFit="1" customWidth="1"/>
    <col min="29" max="30" width="9.140625" style="18"/>
    <col min="31" max="31" width="3.28515625" style="18" customWidth="1"/>
    <col min="32" max="16384" width="9.140625" style="18"/>
  </cols>
  <sheetData>
    <row r="1" spans="1:35" ht="20.25" thickTop="1" thickBot="1" x14ac:dyDescent="0.35">
      <c r="A1" s="38"/>
      <c r="B1" s="736" t="s">
        <v>247</v>
      </c>
      <c r="C1" s="737"/>
      <c r="D1" s="737"/>
      <c r="E1" s="737"/>
      <c r="F1" s="738"/>
      <c r="G1" s="701" t="s">
        <v>111</v>
      </c>
      <c r="H1" s="254"/>
      <c r="I1" s="184"/>
      <c r="J1" s="702"/>
      <c r="K1" s="38"/>
      <c r="L1" s="29"/>
      <c r="M1" s="416"/>
      <c r="N1" s="416"/>
      <c r="O1" s="162"/>
      <c r="P1" s="162"/>
      <c r="Q1" s="162"/>
      <c r="R1" s="162"/>
      <c r="S1" s="706"/>
      <c r="T1" s="707"/>
      <c r="U1" s="162"/>
      <c r="V1" s="22"/>
    </row>
    <row r="2" spans="1:35" ht="16.5" thickTop="1" x14ac:dyDescent="0.25">
      <c r="A2" s="38"/>
      <c r="B2" s="698" t="s">
        <v>163</v>
      </c>
      <c r="C2" s="739"/>
      <c r="D2" s="739"/>
      <c r="E2" s="739"/>
      <c r="F2" s="740"/>
      <c r="G2" s="691" t="s">
        <v>253</v>
      </c>
      <c r="H2" s="692"/>
      <c r="I2" s="692"/>
      <c r="J2" s="693"/>
      <c r="K2" s="38"/>
      <c r="L2" s="29"/>
      <c r="M2" s="157"/>
      <c r="N2" s="29"/>
      <c r="O2" s="518"/>
      <c r="P2" s="29"/>
      <c r="Q2" s="29"/>
      <c r="R2" s="29"/>
      <c r="S2" s="29"/>
      <c r="T2" s="29"/>
      <c r="U2" s="29"/>
      <c r="V2" s="22"/>
    </row>
    <row r="3" spans="1:35" ht="13.5" thickBot="1" x14ac:dyDescent="0.25">
      <c r="A3" s="38"/>
      <c r="B3" s="700" t="s">
        <v>98</v>
      </c>
      <c r="C3" s="326"/>
      <c r="D3" s="327" t="s">
        <v>175</v>
      </c>
      <c r="E3" s="690"/>
      <c r="F3" s="699"/>
      <c r="G3" s="694" t="s">
        <v>248</v>
      </c>
      <c r="H3" s="695"/>
      <c r="I3" s="696"/>
      <c r="J3" s="697"/>
      <c r="K3" s="38"/>
      <c r="L3" s="29"/>
      <c r="M3" s="157"/>
      <c r="N3" s="29"/>
      <c r="O3" s="703"/>
      <c r="P3" s="29"/>
      <c r="Q3" s="29"/>
      <c r="R3" s="29"/>
      <c r="S3" s="29"/>
      <c r="T3" s="519"/>
      <c r="U3" s="29"/>
      <c r="V3" s="22"/>
    </row>
    <row r="4" spans="1:35" ht="13.5" thickTop="1" x14ac:dyDescent="0.2">
      <c r="A4" s="38"/>
      <c r="B4" s="38"/>
      <c r="C4" s="38"/>
      <c r="D4" s="38"/>
      <c r="E4" s="38"/>
      <c r="F4" s="38"/>
      <c r="G4" s="38"/>
      <c r="H4" s="38"/>
      <c r="I4" s="38"/>
      <c r="J4" s="38"/>
      <c r="K4" s="38"/>
      <c r="L4" s="29"/>
      <c r="M4" s="29"/>
      <c r="N4" s="29"/>
      <c r="O4" s="29"/>
      <c r="P4" s="29"/>
      <c r="Q4" s="29"/>
      <c r="R4" s="29"/>
      <c r="S4" s="29"/>
      <c r="T4" s="29"/>
      <c r="U4" s="29"/>
      <c r="V4" s="29"/>
      <c r="W4" s="29"/>
      <c r="X4" s="29"/>
      <c r="Y4" s="29"/>
      <c r="Z4" s="29"/>
      <c r="AA4" s="29"/>
      <c r="AB4" s="29"/>
      <c r="AC4" s="29"/>
      <c r="AD4" s="29"/>
      <c r="AE4" s="638"/>
      <c r="AF4" s="49"/>
      <c r="AG4" s="49"/>
      <c r="AH4" s="49"/>
      <c r="AI4" s="49"/>
    </row>
    <row r="5" spans="1:35" x14ac:dyDescent="0.2">
      <c r="A5" s="38"/>
      <c r="B5" s="255"/>
      <c r="C5" s="64" t="s">
        <v>164</v>
      </c>
      <c r="D5" s="64" t="s">
        <v>164</v>
      </c>
      <c r="E5" s="58" t="s">
        <v>164</v>
      </c>
      <c r="F5" s="64" t="s">
        <v>165</v>
      </c>
      <c r="G5" s="64" t="s">
        <v>165</v>
      </c>
      <c r="H5" s="64" t="s">
        <v>165</v>
      </c>
      <c r="I5" s="64" t="s">
        <v>165</v>
      </c>
      <c r="J5" s="64" t="s">
        <v>165</v>
      </c>
      <c r="K5" s="38"/>
      <c r="L5" s="708"/>
      <c r="M5" s="29"/>
      <c r="N5" s="29"/>
      <c r="O5" s="29"/>
      <c r="P5" s="29"/>
      <c r="Q5" s="29"/>
      <c r="R5" s="29"/>
      <c r="S5" s="29"/>
      <c r="T5" s="29"/>
      <c r="U5" s="29"/>
      <c r="V5" s="649"/>
      <c r="W5" s="139"/>
      <c r="X5" s="139"/>
      <c r="Y5" s="139"/>
      <c r="Z5" s="139"/>
      <c r="AA5" s="139"/>
      <c r="AB5" s="139"/>
      <c r="AC5" s="139"/>
      <c r="AD5" s="139"/>
      <c r="AE5" s="638"/>
      <c r="AF5" s="49"/>
      <c r="AG5" s="49"/>
      <c r="AH5" s="49"/>
      <c r="AI5" s="49"/>
    </row>
    <row r="6" spans="1:35" ht="13.5" thickBot="1" x14ac:dyDescent="0.25">
      <c r="A6" s="38"/>
      <c r="B6" s="106"/>
      <c r="C6" s="626">
        <f>D6-1</f>
        <v>-2</v>
      </c>
      <c r="D6" s="626">
        <f>E3-1</f>
        <v>-1</v>
      </c>
      <c r="E6" s="627" t="s">
        <v>39</v>
      </c>
      <c r="F6" s="628">
        <f>E3+1</f>
        <v>1</v>
      </c>
      <c r="G6" s="626">
        <f>F6+1</f>
        <v>2</v>
      </c>
      <c r="H6" s="626">
        <f>G6+1</f>
        <v>3</v>
      </c>
      <c r="I6" s="626">
        <f>H6+1</f>
        <v>4</v>
      </c>
      <c r="J6" s="629">
        <f>I6+1</f>
        <v>5</v>
      </c>
      <c r="K6" s="38"/>
      <c r="L6" s="414"/>
      <c r="M6" s="29"/>
      <c r="N6" s="320"/>
      <c r="O6" s="320"/>
      <c r="P6" s="52"/>
      <c r="Q6" s="320"/>
      <c r="R6" s="52"/>
      <c r="S6" s="320"/>
      <c r="T6" s="52"/>
      <c r="U6" s="29"/>
      <c r="V6" s="650"/>
      <c r="W6" s="139"/>
      <c r="X6" s="639"/>
      <c r="Y6" s="639"/>
      <c r="Z6" s="639"/>
      <c r="AA6" s="639"/>
      <c r="AB6" s="639"/>
      <c r="AC6" s="639"/>
      <c r="AD6" s="639"/>
      <c r="AE6" s="638"/>
      <c r="AF6" s="49"/>
      <c r="AG6" s="97"/>
      <c r="AH6" s="49"/>
      <c r="AI6" s="49"/>
    </row>
    <row r="7" spans="1:35" ht="16.5" thickTop="1" thickBot="1" x14ac:dyDescent="0.3">
      <c r="A7" s="38"/>
      <c r="B7" s="734" t="s">
        <v>18</v>
      </c>
      <c r="C7" s="735"/>
      <c r="D7" s="735"/>
      <c r="E7" s="27" t="s">
        <v>108</v>
      </c>
      <c r="F7" s="20"/>
      <c r="G7" s="20"/>
      <c r="H7" s="20"/>
      <c r="I7" s="21"/>
      <c r="J7" s="331"/>
      <c r="K7" s="38"/>
      <c r="L7" s="157"/>
      <c r="M7" s="181"/>
      <c r="N7" s="709"/>
      <c r="O7" s="367"/>
      <c r="P7" s="367"/>
      <c r="Q7" s="367"/>
      <c r="R7" s="367"/>
      <c r="S7" s="367"/>
      <c r="T7" s="367"/>
      <c r="U7" s="29"/>
      <c r="V7" s="651"/>
      <c r="W7" s="139"/>
      <c r="X7" s="311"/>
      <c r="Y7" s="311"/>
      <c r="Z7" s="311"/>
      <c r="AA7" s="311"/>
      <c r="AB7" s="311"/>
      <c r="AC7" s="311"/>
      <c r="AD7" s="311"/>
      <c r="AE7" s="638"/>
      <c r="AF7" s="49"/>
      <c r="AG7" s="49"/>
      <c r="AH7" s="49"/>
      <c r="AI7" s="49"/>
    </row>
    <row r="8" spans="1:35" ht="13.5" thickTop="1" x14ac:dyDescent="0.2">
      <c r="A8" s="38"/>
      <c r="B8" s="57" t="s">
        <v>2</v>
      </c>
      <c r="C8" s="458"/>
      <c r="D8" s="458"/>
      <c r="E8" s="459"/>
      <c r="F8" s="117"/>
      <c r="G8" s="115"/>
      <c r="H8" s="115"/>
      <c r="I8" s="118"/>
      <c r="J8" s="129"/>
      <c r="K8" s="38"/>
      <c r="L8" s="29"/>
      <c r="M8" s="54"/>
      <c r="N8" s="147"/>
      <c r="O8" s="147"/>
      <c r="P8" s="210"/>
      <c r="Q8" s="210"/>
      <c r="R8" s="210"/>
      <c r="S8" s="210"/>
      <c r="T8" s="210"/>
      <c r="U8" s="29"/>
      <c r="V8" s="651"/>
      <c r="W8" s="139"/>
      <c r="X8" s="310"/>
      <c r="Y8" s="310"/>
      <c r="Z8" s="310"/>
      <c r="AA8" s="310"/>
      <c r="AB8" s="310"/>
      <c r="AC8" s="310"/>
      <c r="AD8" s="310"/>
      <c r="AE8" s="640"/>
      <c r="AF8" s="49"/>
      <c r="AG8" s="49"/>
      <c r="AH8" s="49"/>
      <c r="AI8" s="49"/>
    </row>
    <row r="9" spans="1:35" x14ac:dyDescent="0.2">
      <c r="A9" s="38"/>
      <c r="B9" s="57" t="s">
        <v>3</v>
      </c>
      <c r="C9" s="460"/>
      <c r="D9" s="460"/>
      <c r="E9" s="461"/>
      <c r="F9" s="119"/>
      <c r="G9" s="120"/>
      <c r="H9" s="120"/>
      <c r="I9" s="121"/>
      <c r="J9" s="127"/>
      <c r="K9" s="330"/>
      <c r="L9" s="29"/>
      <c r="M9" s="54"/>
      <c r="N9" s="147"/>
      <c r="O9" s="147"/>
      <c r="P9" s="31"/>
      <c r="Q9" s="31"/>
      <c r="R9" s="31"/>
      <c r="S9" s="31"/>
      <c r="T9" s="31"/>
      <c r="U9" s="29"/>
      <c r="V9" s="651"/>
      <c r="W9" s="139"/>
      <c r="X9" s="311"/>
      <c r="Y9" s="311"/>
      <c r="Z9" s="311"/>
      <c r="AA9" s="311"/>
      <c r="AB9" s="311"/>
      <c r="AC9" s="311"/>
      <c r="AD9" s="311"/>
      <c r="AE9" s="641"/>
      <c r="AF9" s="49"/>
      <c r="AG9" s="49"/>
      <c r="AH9" s="49"/>
      <c r="AI9" s="49"/>
    </row>
    <row r="10" spans="1:35" ht="13.5" thickBot="1" x14ac:dyDescent="0.25">
      <c r="A10" s="38"/>
      <c r="B10" s="63" t="s">
        <v>19</v>
      </c>
      <c r="C10" s="24">
        <f t="shared" ref="C10:J10" si="0">SUM(C8:C9)</f>
        <v>0</v>
      </c>
      <c r="D10" s="24">
        <f t="shared" si="0"/>
        <v>0</v>
      </c>
      <c r="E10" s="101">
        <f t="shared" si="0"/>
        <v>0</v>
      </c>
      <c r="F10" s="23">
        <f t="shared" si="0"/>
        <v>0</v>
      </c>
      <c r="G10" s="24">
        <f t="shared" si="0"/>
        <v>0</v>
      </c>
      <c r="H10" s="24">
        <f t="shared" si="0"/>
        <v>0</v>
      </c>
      <c r="I10" s="24">
        <f t="shared" si="0"/>
        <v>0</v>
      </c>
      <c r="J10" s="101">
        <f t="shared" si="0"/>
        <v>0</v>
      </c>
      <c r="K10" s="38"/>
      <c r="L10" s="29"/>
      <c r="M10" s="54"/>
      <c r="N10" s="147"/>
      <c r="O10" s="147"/>
      <c r="P10" s="31"/>
      <c r="Q10" s="31"/>
      <c r="R10" s="31"/>
      <c r="S10" s="31"/>
      <c r="T10" s="31"/>
      <c r="U10" s="29"/>
      <c r="V10" s="651"/>
      <c r="W10" s="139"/>
      <c r="X10" s="311"/>
      <c r="Y10" s="311"/>
      <c r="Z10" s="311"/>
      <c r="AA10" s="311"/>
      <c r="AB10" s="311"/>
      <c r="AC10" s="311"/>
      <c r="AD10" s="311"/>
      <c r="AE10" s="641"/>
      <c r="AF10" s="49"/>
      <c r="AG10" s="49"/>
      <c r="AH10" s="49"/>
      <c r="AI10" s="49"/>
    </row>
    <row r="11" spans="1:35" ht="14.25" thickTop="1" thickBot="1" x14ac:dyDescent="0.25">
      <c r="A11" s="38"/>
      <c r="B11" s="65" t="s">
        <v>153</v>
      </c>
      <c r="C11" s="194"/>
      <c r="D11" s="194"/>
      <c r="E11" s="462"/>
      <c r="F11" s="124"/>
      <c r="G11" s="125"/>
      <c r="H11" s="122"/>
      <c r="I11" s="122"/>
      <c r="J11" s="123"/>
      <c r="K11" s="38"/>
      <c r="L11" s="29"/>
      <c r="M11" s="54"/>
      <c r="N11" s="147"/>
      <c r="O11" s="147"/>
      <c r="P11" s="31"/>
      <c r="Q11" s="31"/>
      <c r="R11" s="31"/>
      <c r="S11" s="31"/>
      <c r="T11" s="31"/>
      <c r="U11" s="29"/>
      <c r="V11" s="651"/>
      <c r="W11" s="139"/>
      <c r="X11" s="311"/>
      <c r="Y11" s="311"/>
      <c r="Z11" s="311"/>
      <c r="AA11" s="311"/>
      <c r="AB11" s="311"/>
      <c r="AC11" s="311"/>
      <c r="AD11" s="311"/>
      <c r="AE11" s="140"/>
      <c r="AF11" s="49"/>
      <c r="AG11" s="49"/>
      <c r="AH11" s="49"/>
      <c r="AI11" s="49"/>
    </row>
    <row r="12" spans="1:35" ht="13.5" thickBot="1" x14ac:dyDescent="0.25">
      <c r="A12" s="38"/>
      <c r="B12" s="63" t="s">
        <v>4</v>
      </c>
      <c r="C12" s="96">
        <f t="shared" ref="C12:J12" si="1">SUM(C10:C11)</f>
        <v>0</v>
      </c>
      <c r="D12" s="96">
        <f t="shared" si="1"/>
        <v>0</v>
      </c>
      <c r="E12" s="273">
        <f t="shared" si="1"/>
        <v>0</v>
      </c>
      <c r="F12" s="81">
        <f t="shared" si="1"/>
        <v>0</v>
      </c>
      <c r="G12" s="79">
        <f t="shared" si="1"/>
        <v>0</v>
      </c>
      <c r="H12" s="79">
        <f t="shared" si="1"/>
        <v>0</v>
      </c>
      <c r="I12" s="79">
        <f t="shared" si="1"/>
        <v>0</v>
      </c>
      <c r="J12" s="80">
        <f t="shared" si="1"/>
        <v>0</v>
      </c>
      <c r="K12" s="38"/>
      <c r="L12" s="29"/>
      <c r="M12" s="54"/>
      <c r="N12" s="147"/>
      <c r="O12" s="147"/>
      <c r="P12" s="31"/>
      <c r="Q12" s="31"/>
      <c r="R12" s="31"/>
      <c r="S12" s="31"/>
      <c r="T12" s="31"/>
      <c r="U12" s="29"/>
      <c r="V12" s="651"/>
      <c r="W12" s="139"/>
      <c r="X12" s="311"/>
      <c r="Y12" s="311"/>
      <c r="Z12" s="311"/>
      <c r="AA12" s="311"/>
      <c r="AB12" s="311"/>
      <c r="AC12" s="311"/>
      <c r="AD12" s="311"/>
      <c r="AE12" s="140"/>
      <c r="AF12" s="49"/>
      <c r="AG12" s="49"/>
      <c r="AH12" s="49"/>
      <c r="AI12" s="49"/>
    </row>
    <row r="13" spans="1:35" ht="13.5" thickTop="1" x14ac:dyDescent="0.2">
      <c r="A13" s="38"/>
      <c r="B13" s="65" t="s">
        <v>154</v>
      </c>
      <c r="C13" s="126"/>
      <c r="D13" s="126"/>
      <c r="E13" s="131"/>
      <c r="F13" s="270"/>
      <c r="G13" s="271"/>
      <c r="H13" s="271"/>
      <c r="I13" s="271"/>
      <c r="J13" s="332"/>
      <c r="K13" s="38"/>
      <c r="L13" s="29"/>
      <c r="M13" s="54"/>
      <c r="N13" s="147"/>
      <c r="O13" s="147"/>
      <c r="P13" s="31"/>
      <c r="Q13" s="31"/>
      <c r="R13" s="31"/>
      <c r="S13" s="31"/>
      <c r="T13" s="31"/>
      <c r="U13" s="29"/>
      <c r="V13" s="652"/>
      <c r="W13" s="139"/>
      <c r="X13" s="312"/>
      <c r="Y13" s="312"/>
      <c r="Z13" s="312"/>
      <c r="AA13" s="312"/>
      <c r="AB13" s="312"/>
      <c r="AC13" s="312"/>
      <c r="AD13" s="312"/>
      <c r="AE13" s="140"/>
      <c r="AF13" s="49"/>
      <c r="AG13" s="49"/>
      <c r="AH13" s="49"/>
      <c r="AI13" s="49"/>
    </row>
    <row r="14" spans="1:35" x14ac:dyDescent="0.2">
      <c r="A14" s="38"/>
      <c r="B14" s="72" t="s">
        <v>200</v>
      </c>
      <c r="C14" s="121"/>
      <c r="D14" s="121"/>
      <c r="E14" s="127"/>
      <c r="F14" s="448"/>
      <c r="G14" s="449"/>
      <c r="H14" s="449"/>
      <c r="I14" s="449"/>
      <c r="J14" s="450"/>
      <c r="K14" s="38"/>
      <c r="L14" s="29"/>
      <c r="M14" s="54"/>
      <c r="N14" s="31"/>
      <c r="O14" s="31"/>
      <c r="P14" s="31"/>
      <c r="Q14" s="31"/>
      <c r="R14" s="31"/>
      <c r="S14" s="31"/>
      <c r="T14" s="31"/>
      <c r="U14" s="29"/>
      <c r="V14" s="651"/>
      <c r="W14" s="139"/>
      <c r="X14" s="311"/>
      <c r="Y14" s="311"/>
      <c r="Z14" s="311"/>
      <c r="AA14" s="311"/>
      <c r="AB14" s="311"/>
      <c r="AC14" s="311"/>
      <c r="AD14" s="311"/>
      <c r="AE14" s="140"/>
      <c r="AF14" s="49"/>
      <c r="AG14" s="49"/>
      <c r="AH14" s="49"/>
      <c r="AI14" s="49"/>
    </row>
    <row r="15" spans="1:35" x14ac:dyDescent="0.2">
      <c r="A15" s="38"/>
      <c r="B15" s="72" t="s">
        <v>178</v>
      </c>
      <c r="C15" s="121"/>
      <c r="D15" s="121"/>
      <c r="E15" s="127"/>
      <c r="F15" s="130"/>
      <c r="G15" s="118"/>
      <c r="H15" s="118"/>
      <c r="I15" s="118"/>
      <c r="J15" s="129"/>
      <c r="K15" s="38"/>
      <c r="L15" s="29"/>
      <c r="M15" s="54"/>
      <c r="N15" s="31"/>
      <c r="O15" s="31"/>
      <c r="P15" s="193"/>
      <c r="Q15" s="193"/>
      <c r="R15" s="193"/>
      <c r="S15" s="193"/>
      <c r="T15" s="193"/>
      <c r="U15" s="29"/>
      <c r="V15" s="650"/>
      <c r="W15" s="139"/>
      <c r="X15" s="311"/>
      <c r="Y15" s="311"/>
      <c r="Z15" s="311"/>
      <c r="AA15" s="311"/>
      <c r="AB15" s="311"/>
      <c r="AC15" s="311"/>
      <c r="AD15" s="311"/>
      <c r="AE15" s="140"/>
      <c r="AF15" s="49"/>
      <c r="AG15" s="49"/>
      <c r="AH15" s="49"/>
      <c r="AI15" s="49"/>
    </row>
    <row r="16" spans="1:35" x14ac:dyDescent="0.2">
      <c r="A16" s="38"/>
      <c r="B16" s="88" t="s">
        <v>195</v>
      </c>
      <c r="C16" s="121"/>
      <c r="D16" s="121"/>
      <c r="E16" s="127"/>
      <c r="F16" s="130"/>
      <c r="G16" s="118"/>
      <c r="H16" s="118"/>
      <c r="I16" s="118"/>
      <c r="J16" s="129"/>
      <c r="K16" s="38"/>
      <c r="L16" s="414"/>
      <c r="M16" s="54"/>
      <c r="N16" s="31"/>
      <c r="O16" s="31"/>
      <c r="P16" s="193"/>
      <c r="Q16" s="193"/>
      <c r="R16" s="193"/>
      <c r="S16" s="193"/>
      <c r="T16" s="193"/>
      <c r="U16" s="29"/>
      <c r="V16" s="651"/>
      <c r="W16" s="139"/>
      <c r="X16" s="311"/>
      <c r="Y16" s="311"/>
      <c r="Z16" s="311"/>
      <c r="AA16" s="311"/>
      <c r="AB16" s="311"/>
      <c r="AC16" s="311"/>
      <c r="AD16" s="311"/>
      <c r="AE16" s="642"/>
      <c r="AF16" s="49"/>
      <c r="AG16" s="49"/>
      <c r="AH16" s="49"/>
      <c r="AI16" s="49"/>
    </row>
    <row r="17" spans="1:35" x14ac:dyDescent="0.2">
      <c r="A17" s="38"/>
      <c r="B17" s="88" t="s">
        <v>196</v>
      </c>
      <c r="C17" s="121"/>
      <c r="D17" s="121"/>
      <c r="E17" s="127"/>
      <c r="F17" s="130"/>
      <c r="G17" s="118"/>
      <c r="H17" s="118"/>
      <c r="I17" s="118"/>
      <c r="J17" s="129"/>
      <c r="K17" s="38"/>
      <c r="L17" s="29"/>
      <c r="M17" s="54"/>
      <c r="N17" s="368"/>
      <c r="O17" s="368"/>
      <c r="P17" s="408"/>
      <c r="Q17" s="408"/>
      <c r="R17" s="408"/>
      <c r="S17" s="408"/>
      <c r="T17" s="408"/>
      <c r="U17" s="29"/>
      <c r="V17" s="651"/>
      <c r="W17" s="139"/>
      <c r="X17" s="311"/>
      <c r="Y17" s="311"/>
      <c r="Z17" s="311"/>
      <c r="AA17" s="311"/>
      <c r="AB17" s="311"/>
      <c r="AC17" s="311"/>
      <c r="AD17" s="311"/>
      <c r="AE17" s="29"/>
      <c r="AF17" s="49"/>
      <c r="AG17" s="49"/>
      <c r="AH17" s="49"/>
      <c r="AI17" s="49"/>
    </row>
    <row r="18" spans="1:35" ht="13.5" thickBot="1" x14ac:dyDescent="0.25">
      <c r="A18" s="38"/>
      <c r="B18" s="63" t="s">
        <v>5</v>
      </c>
      <c r="C18" s="373">
        <f t="shared" ref="C18:J18" si="2">SUM(C12:C17)</f>
        <v>0</v>
      </c>
      <c r="D18" s="373">
        <f t="shared" si="2"/>
        <v>0</v>
      </c>
      <c r="E18" s="374">
        <f t="shared" si="2"/>
        <v>0</v>
      </c>
      <c r="F18" s="23">
        <f t="shared" si="2"/>
        <v>0</v>
      </c>
      <c r="G18" s="23">
        <f t="shared" si="2"/>
        <v>0</v>
      </c>
      <c r="H18" s="23">
        <f t="shared" si="2"/>
        <v>0</v>
      </c>
      <c r="I18" s="23">
        <f t="shared" si="2"/>
        <v>0</v>
      </c>
      <c r="J18" s="333">
        <f t="shared" si="2"/>
        <v>0</v>
      </c>
      <c r="K18" s="38"/>
      <c r="L18" s="29"/>
      <c r="M18" s="54"/>
      <c r="N18" s="368"/>
      <c r="O18" s="368"/>
      <c r="P18" s="368"/>
      <c r="Q18" s="368"/>
      <c r="R18" s="368"/>
      <c r="S18" s="368"/>
      <c r="T18" s="368"/>
      <c r="U18" s="29"/>
      <c r="V18" s="651"/>
      <c r="W18" s="139"/>
      <c r="X18" s="311"/>
      <c r="Y18" s="311"/>
      <c r="Z18" s="311"/>
      <c r="AA18" s="311"/>
      <c r="AB18" s="311"/>
      <c r="AC18" s="311"/>
      <c r="AD18" s="311"/>
      <c r="AE18" s="29"/>
      <c r="AF18" s="49"/>
      <c r="AG18" s="49"/>
      <c r="AH18" s="49"/>
      <c r="AI18" s="49"/>
    </row>
    <row r="19" spans="1:35" ht="13.5" thickTop="1" x14ac:dyDescent="0.2">
      <c r="A19" s="38"/>
      <c r="B19" s="65" t="s">
        <v>155</v>
      </c>
      <c r="C19" s="126"/>
      <c r="D19" s="126"/>
      <c r="E19" s="131"/>
      <c r="F19" s="132"/>
      <c r="G19" s="126"/>
      <c r="H19" s="126"/>
      <c r="I19" s="126"/>
      <c r="J19" s="131"/>
      <c r="K19" s="38"/>
      <c r="L19" s="29"/>
      <c r="M19" s="54"/>
      <c r="N19" s="368"/>
      <c r="O19" s="368"/>
      <c r="P19" s="368"/>
      <c r="Q19" s="368"/>
      <c r="R19" s="368"/>
      <c r="S19" s="368"/>
      <c r="T19" s="368"/>
      <c r="U19" s="29"/>
      <c r="V19" s="651"/>
      <c r="W19" s="139"/>
      <c r="X19" s="311"/>
      <c r="Y19" s="311"/>
      <c r="Z19" s="311"/>
      <c r="AA19" s="311"/>
      <c r="AB19" s="311"/>
      <c r="AC19" s="311"/>
      <c r="AD19" s="311"/>
      <c r="AE19" s="29"/>
      <c r="AF19" s="49"/>
      <c r="AG19" s="49"/>
      <c r="AH19" s="49"/>
      <c r="AI19" s="49"/>
    </row>
    <row r="20" spans="1:35" x14ac:dyDescent="0.2">
      <c r="A20" s="38"/>
      <c r="B20" s="65" t="s">
        <v>156</v>
      </c>
      <c r="C20" s="272"/>
      <c r="D20" s="272"/>
      <c r="E20" s="129"/>
      <c r="F20" s="133"/>
      <c r="G20" s="121"/>
      <c r="H20" s="121"/>
      <c r="I20" s="121"/>
      <c r="J20" s="127"/>
      <c r="K20" s="38"/>
      <c r="L20" s="29"/>
      <c r="M20" s="54"/>
      <c r="N20" s="368"/>
      <c r="O20" s="368"/>
      <c r="P20" s="368"/>
      <c r="Q20" s="368"/>
      <c r="R20" s="368"/>
      <c r="S20" s="368"/>
      <c r="T20" s="368"/>
      <c r="U20" s="29"/>
      <c r="V20" s="651"/>
      <c r="W20" s="139"/>
      <c r="X20" s="311"/>
      <c r="Y20" s="311"/>
      <c r="Z20" s="311"/>
      <c r="AA20" s="311"/>
      <c r="AB20" s="311"/>
      <c r="AC20" s="311"/>
      <c r="AD20" s="311"/>
      <c r="AE20" s="29"/>
      <c r="AF20" s="49"/>
      <c r="AG20" s="49"/>
      <c r="AH20" s="49"/>
      <c r="AI20" s="49"/>
    </row>
    <row r="21" spans="1:35" x14ac:dyDescent="0.2">
      <c r="A21" s="38"/>
      <c r="B21" s="65" t="s">
        <v>82</v>
      </c>
      <c r="C21" s="463"/>
      <c r="D21" s="463"/>
      <c r="E21" s="334"/>
      <c r="F21" s="134"/>
      <c r="G21" s="120"/>
      <c r="H21" s="120"/>
      <c r="I21" s="120"/>
      <c r="J21" s="334"/>
      <c r="K21" s="38"/>
      <c r="L21" s="29"/>
      <c r="M21" s="54"/>
      <c r="N21" s="368"/>
      <c r="O21" s="368"/>
      <c r="P21" s="368"/>
      <c r="Q21" s="368"/>
      <c r="R21" s="368"/>
      <c r="S21" s="368"/>
      <c r="T21" s="368"/>
      <c r="U21" s="29"/>
      <c r="V21" s="652"/>
      <c r="W21" s="139"/>
      <c r="X21" s="312"/>
      <c r="Y21" s="312"/>
      <c r="Z21" s="312"/>
      <c r="AA21" s="312"/>
      <c r="AB21" s="312"/>
      <c r="AC21" s="312"/>
      <c r="AD21" s="312"/>
      <c r="AE21" s="29"/>
      <c r="AF21" s="49"/>
      <c r="AG21" s="49"/>
      <c r="AH21" s="49"/>
      <c r="AI21" s="49"/>
    </row>
    <row r="22" spans="1:35" ht="13.5" thickBot="1" x14ac:dyDescent="0.25">
      <c r="A22" s="38"/>
      <c r="B22" s="63" t="s">
        <v>20</v>
      </c>
      <c r="C22" s="375">
        <f t="shared" ref="C22:J22" si="3">SUM(C18:C21)</f>
        <v>0</v>
      </c>
      <c r="D22" s="375">
        <f t="shared" si="3"/>
        <v>0</v>
      </c>
      <c r="E22" s="376">
        <f t="shared" si="3"/>
        <v>0</v>
      </c>
      <c r="F22" s="23">
        <f t="shared" si="3"/>
        <v>0</v>
      </c>
      <c r="G22" s="23">
        <f t="shared" si="3"/>
        <v>0</v>
      </c>
      <c r="H22" s="23">
        <f t="shared" si="3"/>
        <v>0</v>
      </c>
      <c r="I22" s="23">
        <f t="shared" si="3"/>
        <v>0</v>
      </c>
      <c r="J22" s="333">
        <f t="shared" si="3"/>
        <v>0</v>
      </c>
      <c r="K22" s="38"/>
      <c r="L22" s="29"/>
      <c r="M22" s="54"/>
      <c r="N22" s="368"/>
      <c r="O22" s="368"/>
      <c r="P22" s="368"/>
      <c r="Q22" s="368"/>
      <c r="R22" s="368"/>
      <c r="S22" s="368"/>
      <c r="T22" s="368"/>
      <c r="U22" s="29"/>
      <c r="V22" s="139"/>
      <c r="W22" s="139"/>
      <c r="X22" s="309"/>
      <c r="Y22" s="309"/>
      <c r="Z22" s="309"/>
      <c r="AA22" s="309"/>
      <c r="AB22" s="309"/>
      <c r="AC22" s="309"/>
      <c r="AD22" s="309"/>
      <c r="AE22" s="29"/>
      <c r="AF22" s="49"/>
      <c r="AG22" s="49"/>
      <c r="AH22" s="49"/>
      <c r="AI22" s="49"/>
    </row>
    <row r="23" spans="1:35" ht="14.25" thickTop="1" thickBot="1" x14ac:dyDescent="0.25">
      <c r="A23" s="38"/>
      <c r="B23" s="65" t="s">
        <v>157</v>
      </c>
      <c r="C23" s="194"/>
      <c r="D23" s="194"/>
      <c r="E23" s="462"/>
      <c r="F23" s="135"/>
      <c r="G23" s="135"/>
      <c r="H23" s="135"/>
      <c r="I23" s="135"/>
      <c r="J23" s="335"/>
      <c r="K23" s="38"/>
      <c r="L23" s="29"/>
      <c r="M23" s="54"/>
      <c r="N23" s="31"/>
      <c r="O23" s="31"/>
      <c r="P23" s="31"/>
      <c r="Q23" s="31"/>
      <c r="R23" s="31"/>
      <c r="S23" s="31"/>
      <c r="T23" s="31"/>
      <c r="U23" s="29"/>
      <c r="V23" s="653"/>
      <c r="W23" s="139"/>
      <c r="X23" s="643"/>
      <c r="Y23" s="643"/>
      <c r="Z23" s="643"/>
      <c r="AA23" s="643"/>
      <c r="AB23" s="643"/>
      <c r="AC23" s="643"/>
      <c r="AD23" s="643"/>
      <c r="AE23" s="29"/>
      <c r="AF23" s="49"/>
      <c r="AG23" s="49"/>
      <c r="AH23" s="49"/>
      <c r="AI23" s="49"/>
    </row>
    <row r="24" spans="1:35" ht="13.5" thickBot="1" x14ac:dyDescent="0.25">
      <c r="A24" s="38"/>
      <c r="B24" s="185" t="s">
        <v>6</v>
      </c>
      <c r="C24" s="186">
        <f>C22+C23</f>
        <v>0</v>
      </c>
      <c r="D24" s="186">
        <f>D22+D23</f>
        <v>0</v>
      </c>
      <c r="E24" s="92">
        <f>E22+E23</f>
        <v>0</v>
      </c>
      <c r="F24" s="187">
        <f t="shared" ref="F24:J24" si="4">F22+F23</f>
        <v>0</v>
      </c>
      <c r="G24" s="186">
        <f t="shared" si="4"/>
        <v>0</v>
      </c>
      <c r="H24" s="186">
        <f t="shared" si="4"/>
        <v>0</v>
      </c>
      <c r="I24" s="186">
        <f t="shared" si="4"/>
        <v>0</v>
      </c>
      <c r="J24" s="336">
        <f t="shared" si="4"/>
        <v>0</v>
      </c>
      <c r="K24" s="38"/>
      <c r="L24" s="29"/>
      <c r="M24" s="29"/>
      <c r="N24" s="31"/>
      <c r="O24" s="31"/>
      <c r="P24" s="31"/>
      <c r="Q24" s="31"/>
      <c r="R24" s="31"/>
      <c r="S24" s="31"/>
      <c r="T24" s="31"/>
      <c r="U24" s="29"/>
      <c r="V24" s="651"/>
      <c r="W24" s="139"/>
      <c r="X24" s="311"/>
      <c r="Y24" s="311"/>
      <c r="Z24" s="311"/>
      <c r="AA24" s="311"/>
      <c r="AB24" s="311"/>
      <c r="AC24" s="311"/>
      <c r="AD24" s="311"/>
      <c r="AE24" s="29"/>
      <c r="AF24" s="49"/>
      <c r="AG24" s="49"/>
      <c r="AH24" s="49"/>
      <c r="AI24" s="49"/>
    </row>
    <row r="25" spans="1:35" ht="13.5" thickTop="1" x14ac:dyDescent="0.2">
      <c r="A25" s="38"/>
      <c r="B25" s="177" t="s">
        <v>8</v>
      </c>
      <c r="C25" s="178" t="str">
        <f t="shared" ref="C25:J25" si="5">IF(OR(C12="",C10="",C10=0),"result will display",C12/C10)</f>
        <v>result will display</v>
      </c>
      <c r="D25" s="178" t="str">
        <f t="shared" si="5"/>
        <v>result will display</v>
      </c>
      <c r="E25" s="282" t="str">
        <f t="shared" si="5"/>
        <v>result will display</v>
      </c>
      <c r="F25" s="179" t="str">
        <f t="shared" si="5"/>
        <v>result will display</v>
      </c>
      <c r="G25" s="178" t="str">
        <f t="shared" si="5"/>
        <v>result will display</v>
      </c>
      <c r="H25" s="178" t="str">
        <f t="shared" si="5"/>
        <v>result will display</v>
      </c>
      <c r="I25" s="178" t="str">
        <f t="shared" si="5"/>
        <v>result will display</v>
      </c>
      <c r="J25" s="337" t="str">
        <f t="shared" si="5"/>
        <v>result will display</v>
      </c>
      <c r="K25" s="38"/>
      <c r="L25" s="414"/>
      <c r="M25" s="29"/>
      <c r="N25" s="31"/>
      <c r="O25" s="31"/>
      <c r="P25" s="193"/>
      <c r="Q25" s="193"/>
      <c r="R25" s="193"/>
      <c r="S25" s="193"/>
      <c r="T25" s="193"/>
      <c r="U25" s="29"/>
      <c r="V25" s="651"/>
      <c r="W25" s="139"/>
      <c r="X25" s="311"/>
      <c r="Y25" s="311"/>
      <c r="Z25" s="311"/>
      <c r="AA25" s="311"/>
      <c r="AB25" s="311"/>
      <c r="AC25" s="311"/>
      <c r="AD25" s="311"/>
      <c r="AE25" s="29"/>
      <c r="AF25" s="49"/>
      <c r="AG25" s="49"/>
      <c r="AH25" s="49"/>
      <c r="AI25" s="49"/>
    </row>
    <row r="26" spans="1:35" ht="13.5" thickBot="1" x14ac:dyDescent="0.25">
      <c r="A26" s="38"/>
      <c r="B26" s="25" t="s">
        <v>9</v>
      </c>
      <c r="C26" s="108" t="str">
        <f t="shared" ref="C26:J26" si="6">IF(OR(C18="",C10="",C10=0),"result will display",C18/C10)</f>
        <v>result will display</v>
      </c>
      <c r="D26" s="108" t="str">
        <f t="shared" si="6"/>
        <v>result will display</v>
      </c>
      <c r="E26" s="283" t="str">
        <f t="shared" si="6"/>
        <v>result will display</v>
      </c>
      <c r="F26" s="109" t="str">
        <f t="shared" si="6"/>
        <v>result will display</v>
      </c>
      <c r="G26" s="108" t="str">
        <f t="shared" si="6"/>
        <v>result will display</v>
      </c>
      <c r="H26" s="108" t="str">
        <f t="shared" si="6"/>
        <v>result will display</v>
      </c>
      <c r="I26" s="108" t="str">
        <f t="shared" si="6"/>
        <v>result will display</v>
      </c>
      <c r="J26" s="338" t="str">
        <f t="shared" si="6"/>
        <v>result will display</v>
      </c>
      <c r="K26" s="38"/>
      <c r="L26" s="29"/>
      <c r="M26" s="54"/>
      <c r="N26" s="147"/>
      <c r="O26" s="147"/>
      <c r="P26" s="193"/>
      <c r="Q26" s="193"/>
      <c r="R26" s="193"/>
      <c r="S26" s="193"/>
      <c r="T26" s="193"/>
      <c r="U26" s="29"/>
      <c r="V26" s="651"/>
      <c r="W26" s="139"/>
      <c r="X26" s="311"/>
      <c r="Y26" s="311"/>
      <c r="Z26" s="311"/>
      <c r="AA26" s="311"/>
      <c r="AB26" s="311"/>
      <c r="AC26" s="311"/>
      <c r="AD26" s="311"/>
      <c r="AE26" s="29"/>
      <c r="AF26" s="49"/>
      <c r="AG26" s="49"/>
      <c r="AH26" s="49"/>
      <c r="AI26" s="49"/>
    </row>
    <row r="27" spans="1:35" ht="14.25" thickTop="1" thickBot="1" x14ac:dyDescent="0.25">
      <c r="A27" s="38"/>
      <c r="B27" s="26" t="s">
        <v>131</v>
      </c>
      <c r="C27" s="369" t="str">
        <f t="shared" ref="C27:J27" si="7">IF(OR(C10="",C71=""),"can't calc", IF(C71=0, "can't  calc", C10/C71))</f>
        <v>can't calc</v>
      </c>
      <c r="D27" s="369" t="str">
        <f t="shared" si="7"/>
        <v>can't calc</v>
      </c>
      <c r="E27" s="370" t="str">
        <f t="shared" si="7"/>
        <v>can't calc</v>
      </c>
      <c r="F27" s="196" t="str">
        <f t="shared" si="7"/>
        <v>can't calc</v>
      </c>
      <c r="G27" s="195" t="str">
        <f t="shared" si="7"/>
        <v>can't calc</v>
      </c>
      <c r="H27" s="195" t="str">
        <f t="shared" si="7"/>
        <v>can't calc</v>
      </c>
      <c r="I27" s="195" t="str">
        <f t="shared" si="7"/>
        <v>can't calc</v>
      </c>
      <c r="J27" s="339" t="str">
        <f t="shared" si="7"/>
        <v>can't calc</v>
      </c>
      <c r="K27" s="38"/>
      <c r="L27" s="29"/>
      <c r="M27" s="182"/>
      <c r="N27" s="147"/>
      <c r="O27" s="147"/>
      <c r="P27" s="31"/>
      <c r="Q27" s="31"/>
      <c r="R27" s="31"/>
      <c r="S27" s="31"/>
      <c r="T27" s="31"/>
      <c r="U27" s="29"/>
      <c r="V27" s="651"/>
      <c r="W27" s="139"/>
      <c r="X27" s="311"/>
      <c r="Y27" s="311"/>
      <c r="Z27" s="311"/>
      <c r="AA27" s="311"/>
      <c r="AB27" s="311"/>
      <c r="AC27" s="311"/>
      <c r="AD27" s="311"/>
      <c r="AE27" s="29"/>
      <c r="AF27" s="49"/>
      <c r="AG27" s="49"/>
      <c r="AH27" s="49"/>
      <c r="AI27" s="49"/>
    </row>
    <row r="28" spans="1:35" ht="16.5" thickTop="1" thickBot="1" x14ac:dyDescent="0.3">
      <c r="A28" s="38"/>
      <c r="B28" s="66" t="s">
        <v>30</v>
      </c>
      <c r="C28" s="328">
        <f t="shared" ref="C28:J28" si="8">C6</f>
        <v>-2</v>
      </c>
      <c r="D28" s="329">
        <f t="shared" si="8"/>
        <v>-1</v>
      </c>
      <c r="E28" s="361" t="str">
        <f t="shared" si="8"/>
        <v>Year 0</v>
      </c>
      <c r="F28" s="265">
        <f t="shared" si="8"/>
        <v>1</v>
      </c>
      <c r="G28" s="265">
        <f t="shared" si="8"/>
        <v>2</v>
      </c>
      <c r="H28" s="265">
        <f t="shared" si="8"/>
        <v>3</v>
      </c>
      <c r="I28" s="265">
        <f t="shared" si="8"/>
        <v>4</v>
      </c>
      <c r="J28" s="266">
        <f t="shared" si="8"/>
        <v>5</v>
      </c>
      <c r="K28" s="38"/>
      <c r="L28" s="29"/>
      <c r="M28" s="54"/>
      <c r="N28" s="147"/>
      <c r="O28" s="147"/>
      <c r="P28" s="31"/>
      <c r="Q28" s="31"/>
      <c r="R28" s="31"/>
      <c r="S28" s="31"/>
      <c r="T28" s="31"/>
      <c r="U28" s="29"/>
      <c r="V28" s="651"/>
      <c r="W28" s="139"/>
      <c r="X28" s="311"/>
      <c r="Y28" s="311"/>
      <c r="Z28" s="311"/>
      <c r="AA28" s="311"/>
      <c r="AB28" s="311"/>
      <c r="AC28" s="311"/>
      <c r="AD28" s="311"/>
      <c r="AE28" s="29"/>
      <c r="AF28" s="49"/>
      <c r="AG28" s="49"/>
      <c r="AH28" s="49"/>
      <c r="AI28" s="49"/>
    </row>
    <row r="29" spans="1:35" ht="13.5" thickTop="1" x14ac:dyDescent="0.2">
      <c r="A29" s="38"/>
      <c r="B29" s="67" t="s">
        <v>14</v>
      </c>
      <c r="C29" s="188"/>
      <c r="D29" s="356"/>
      <c r="E29" s="277"/>
      <c r="F29" s="209" t="s">
        <v>174</v>
      </c>
      <c r="G29" s="198"/>
      <c r="H29" s="198"/>
      <c r="I29" s="198"/>
      <c r="J29" s="340"/>
      <c r="K29" s="38"/>
      <c r="L29" s="29"/>
      <c r="M29" s="54"/>
      <c r="N29" s="147"/>
      <c r="O29" s="147"/>
      <c r="P29" s="31"/>
      <c r="Q29" s="31"/>
      <c r="R29" s="31"/>
      <c r="S29" s="31"/>
      <c r="T29" s="31"/>
      <c r="U29" s="29"/>
      <c r="V29" s="652"/>
      <c r="W29" s="139"/>
      <c r="X29" s="312"/>
      <c r="Y29" s="312"/>
      <c r="Z29" s="312"/>
      <c r="AA29" s="312"/>
      <c r="AB29" s="312"/>
      <c r="AC29" s="312"/>
      <c r="AD29" s="312"/>
      <c r="AE29" s="29"/>
      <c r="AF29" s="49"/>
      <c r="AG29" s="49"/>
      <c r="AH29" s="49"/>
      <c r="AI29" s="49"/>
    </row>
    <row r="30" spans="1:35" x14ac:dyDescent="0.2">
      <c r="A30" s="38"/>
      <c r="B30" s="68" t="s">
        <v>7</v>
      </c>
      <c r="C30" s="197"/>
      <c r="D30" s="246"/>
      <c r="E30" s="133"/>
      <c r="F30" s="84">
        <f>F24-F20-F21</f>
        <v>0</v>
      </c>
      <c r="G30" s="85">
        <f>G24-G20-G21</f>
        <v>0</v>
      </c>
      <c r="H30" s="85">
        <f>H24-H20-H21</f>
        <v>0</v>
      </c>
      <c r="I30" s="85">
        <f>I24-I20-I21</f>
        <v>0</v>
      </c>
      <c r="J30" s="401">
        <f>J24-J20-J21</f>
        <v>0</v>
      </c>
      <c r="K30" s="38"/>
      <c r="L30" s="29"/>
      <c r="M30" s="54"/>
      <c r="N30" s="147"/>
      <c r="O30" s="147"/>
      <c r="P30" s="31"/>
      <c r="Q30" s="31"/>
      <c r="R30" s="31"/>
      <c r="S30" s="31"/>
      <c r="T30" s="31"/>
      <c r="U30" s="29"/>
      <c r="V30" s="651"/>
      <c r="W30" s="139"/>
      <c r="X30" s="311"/>
      <c r="Y30" s="311"/>
      <c r="Z30" s="311"/>
      <c r="AA30" s="311"/>
      <c r="AB30" s="311"/>
      <c r="AC30" s="311"/>
      <c r="AD30" s="311"/>
      <c r="AE30" s="29"/>
      <c r="AF30" s="49"/>
      <c r="AG30" s="49"/>
      <c r="AH30" s="49"/>
      <c r="AI30" s="49"/>
    </row>
    <row r="31" spans="1:35" x14ac:dyDescent="0.2">
      <c r="A31" s="38"/>
      <c r="B31" s="68" t="s">
        <v>15</v>
      </c>
      <c r="C31" s="16"/>
      <c r="D31" s="285"/>
      <c r="E31" s="127"/>
      <c r="F31" s="128"/>
      <c r="G31" s="121"/>
      <c r="H31" s="121"/>
      <c r="I31" s="121"/>
      <c r="J31" s="286"/>
      <c r="K31" s="38"/>
      <c r="L31" s="29"/>
      <c r="M31" s="54"/>
      <c r="N31" s="147"/>
      <c r="O31" s="147"/>
      <c r="P31" s="31"/>
      <c r="Q31" s="31"/>
      <c r="R31" s="31"/>
      <c r="S31" s="31"/>
      <c r="T31" s="31"/>
      <c r="U31" s="29"/>
      <c r="V31" s="650"/>
      <c r="W31" s="139"/>
      <c r="X31" s="311"/>
      <c r="Y31" s="311"/>
      <c r="Z31" s="311"/>
      <c r="AA31" s="311"/>
      <c r="AB31" s="311"/>
      <c r="AC31" s="311"/>
      <c r="AD31" s="311"/>
      <c r="AE31" s="29"/>
      <c r="AF31" s="49"/>
      <c r="AG31" s="49"/>
      <c r="AH31" s="49"/>
      <c r="AI31" s="49"/>
    </row>
    <row r="32" spans="1:35" x14ac:dyDescent="0.2">
      <c r="A32" s="38"/>
      <c r="B32" s="68" t="s">
        <v>35</v>
      </c>
      <c r="C32" s="16"/>
      <c r="D32" s="285"/>
      <c r="E32" s="127"/>
      <c r="F32" s="128"/>
      <c r="G32" s="121"/>
      <c r="H32" s="121"/>
      <c r="I32" s="121"/>
      <c r="J32" s="286"/>
      <c r="K32" s="38"/>
      <c r="L32" s="29"/>
      <c r="M32" s="54"/>
      <c r="N32" s="31"/>
      <c r="O32" s="31"/>
      <c r="P32" s="31"/>
      <c r="Q32" s="31"/>
      <c r="R32" s="31"/>
      <c r="S32" s="31"/>
      <c r="T32" s="31"/>
      <c r="U32" s="29"/>
      <c r="V32" s="651"/>
      <c r="W32" s="139"/>
      <c r="X32" s="311"/>
      <c r="Y32" s="311"/>
      <c r="Z32" s="311"/>
      <c r="AA32" s="311"/>
      <c r="AB32" s="311"/>
      <c r="AC32" s="311"/>
      <c r="AD32" s="311"/>
      <c r="AE32" s="29"/>
      <c r="AF32" s="49"/>
      <c r="AG32" s="49"/>
      <c r="AH32" s="49"/>
      <c r="AI32" s="49"/>
    </row>
    <row r="33" spans="1:35" x14ac:dyDescent="0.2">
      <c r="A33" s="38"/>
      <c r="B33" s="75" t="s">
        <v>127</v>
      </c>
      <c r="C33" s="16"/>
      <c r="D33" s="285"/>
      <c r="E33" s="127"/>
      <c r="F33" s="128"/>
      <c r="G33" s="121"/>
      <c r="H33" s="121"/>
      <c r="I33" s="121"/>
      <c r="J33" s="286"/>
      <c r="K33" s="38"/>
      <c r="L33" s="162"/>
      <c r="M33" s="162"/>
      <c r="N33" s="29"/>
      <c r="O33" s="29"/>
      <c r="P33" s="427"/>
      <c r="Q33" s="29"/>
      <c r="R33" s="29"/>
      <c r="S33" s="29"/>
      <c r="T33" s="29"/>
      <c r="U33" s="29"/>
      <c r="V33" s="651"/>
      <c r="W33" s="139"/>
      <c r="X33" s="311"/>
      <c r="Y33" s="311"/>
      <c r="Z33" s="311"/>
      <c r="AA33" s="311"/>
      <c r="AB33" s="311"/>
      <c r="AC33" s="311"/>
      <c r="AD33" s="311"/>
      <c r="AE33" s="29"/>
      <c r="AF33" s="49"/>
      <c r="AG33" s="49"/>
      <c r="AH33" s="49"/>
      <c r="AI33" s="49"/>
    </row>
    <row r="34" spans="1:35" x14ac:dyDescent="0.2">
      <c r="A34" s="38"/>
      <c r="B34" s="68" t="s">
        <v>16</v>
      </c>
      <c r="C34" s="16"/>
      <c r="D34" s="285"/>
      <c r="E34" s="127"/>
      <c r="F34" s="128"/>
      <c r="G34" s="121"/>
      <c r="H34" s="121"/>
      <c r="I34" s="121"/>
      <c r="J34" s="286"/>
      <c r="K34" s="38"/>
      <c r="L34" s="29"/>
      <c r="M34" s="29"/>
      <c r="N34" s="29"/>
      <c r="O34" s="29"/>
      <c r="P34" s="29"/>
      <c r="Q34" s="29"/>
      <c r="R34" s="29"/>
      <c r="S34" s="29"/>
      <c r="T34" s="29"/>
      <c r="U34" s="29"/>
      <c r="V34" s="651"/>
      <c r="W34" s="139"/>
      <c r="X34" s="309"/>
      <c r="Y34" s="309"/>
      <c r="Z34" s="309"/>
      <c r="AA34" s="309"/>
      <c r="AB34" s="309"/>
      <c r="AC34" s="309"/>
      <c r="AD34" s="309"/>
      <c r="AE34" s="29"/>
      <c r="AF34" s="49"/>
      <c r="AG34" s="49"/>
      <c r="AH34" s="49"/>
      <c r="AI34" s="49"/>
    </row>
    <row r="35" spans="1:35" ht="13.5" thickBot="1" x14ac:dyDescent="0.25">
      <c r="A35" s="38"/>
      <c r="B35" s="68" t="s">
        <v>1</v>
      </c>
      <c r="C35" s="16"/>
      <c r="D35" s="287"/>
      <c r="E35" s="468"/>
      <c r="F35" s="231"/>
      <c r="G35" s="199"/>
      <c r="H35" s="199"/>
      <c r="I35" s="199"/>
      <c r="J35" s="341"/>
      <c r="K35" s="38"/>
      <c r="L35" s="207"/>
      <c r="M35" s="139"/>
      <c r="N35" s="139"/>
      <c r="O35" s="139"/>
      <c r="P35" s="139"/>
      <c r="Q35" s="139"/>
      <c r="R35" s="139"/>
      <c r="S35" s="139"/>
      <c r="T35" s="139"/>
      <c r="U35" s="29"/>
      <c r="V35" s="651"/>
      <c r="W35" s="139"/>
      <c r="X35" s="311"/>
      <c r="Y35" s="311"/>
      <c r="Z35" s="311"/>
      <c r="AA35" s="311"/>
      <c r="AB35" s="311"/>
      <c r="AC35" s="311"/>
      <c r="AD35" s="311"/>
      <c r="AE35" s="29"/>
      <c r="AF35" s="49"/>
      <c r="AG35" s="97"/>
      <c r="AH35" s="49"/>
      <c r="AI35" s="49"/>
    </row>
    <row r="36" spans="1:35" ht="14.25" thickTop="1" thickBot="1" x14ac:dyDescent="0.25">
      <c r="A36" s="38"/>
      <c r="B36" s="67" t="s">
        <v>36</v>
      </c>
      <c r="C36" s="355"/>
      <c r="D36" s="221">
        <f t="shared" ref="D36:J36" si="9">SUM(D30:D35)</f>
        <v>0</v>
      </c>
      <c r="E36" s="307">
        <f t="shared" si="9"/>
        <v>0</v>
      </c>
      <c r="F36" s="304">
        <f t="shared" si="9"/>
        <v>0</v>
      </c>
      <c r="G36" s="221">
        <f t="shared" si="9"/>
        <v>0</v>
      </c>
      <c r="H36" s="221">
        <f t="shared" si="9"/>
        <v>0</v>
      </c>
      <c r="I36" s="221">
        <f t="shared" si="9"/>
        <v>0</v>
      </c>
      <c r="J36" s="342">
        <f t="shared" si="9"/>
        <v>0</v>
      </c>
      <c r="K36" s="38"/>
      <c r="L36" s="139"/>
      <c r="M36" s="54"/>
      <c r="N36" s="309"/>
      <c r="O36" s="309"/>
      <c r="P36" s="309"/>
      <c r="Q36" s="309"/>
      <c r="R36" s="309"/>
      <c r="S36" s="309"/>
      <c r="T36" s="309"/>
      <c r="U36" s="29"/>
      <c r="V36" s="652"/>
      <c r="W36" s="139"/>
      <c r="X36" s="312"/>
      <c r="Y36" s="312"/>
      <c r="Z36" s="312"/>
      <c r="AA36" s="312"/>
      <c r="AB36" s="312"/>
      <c r="AC36" s="312"/>
      <c r="AD36" s="312"/>
      <c r="AE36" s="29"/>
      <c r="AF36" s="49"/>
      <c r="AG36" s="49"/>
      <c r="AH36" s="49"/>
      <c r="AI36" s="49"/>
    </row>
    <row r="37" spans="1:35" ht="14.25" thickTop="1" thickBot="1" x14ac:dyDescent="0.25">
      <c r="A37" s="38"/>
      <c r="B37" s="70" t="s">
        <v>12</v>
      </c>
      <c r="C37" s="93"/>
      <c r="D37" s="357"/>
      <c r="E37" s="277"/>
      <c r="F37" s="325" t="str">
        <f>IF(F36&lt;0,"more funds required","")</f>
        <v/>
      </c>
      <c r="G37" s="325" t="str">
        <f t="shared" ref="G37:J37" si="10">IF(G36&lt;0,"more funds required","")</f>
        <v/>
      </c>
      <c r="H37" s="325" t="str">
        <f t="shared" si="10"/>
        <v/>
      </c>
      <c r="I37" s="325" t="str">
        <f t="shared" si="10"/>
        <v/>
      </c>
      <c r="J37" s="354" t="str">
        <f t="shared" si="10"/>
        <v/>
      </c>
      <c r="K37" s="38"/>
      <c r="L37" s="139"/>
      <c r="M37" s="54"/>
      <c r="N37" s="309"/>
      <c r="O37" s="309"/>
      <c r="P37" s="309"/>
      <c r="Q37" s="309"/>
      <c r="R37" s="309"/>
      <c r="S37" s="309"/>
      <c r="T37" s="309"/>
      <c r="U37" s="29"/>
      <c r="V37" s="652"/>
      <c r="W37" s="139"/>
      <c r="X37" s="312"/>
      <c r="Y37" s="312"/>
      <c r="Z37" s="312"/>
      <c r="AA37" s="312"/>
      <c r="AB37" s="312"/>
      <c r="AC37" s="312"/>
      <c r="AD37" s="312"/>
      <c r="AE37" s="29"/>
      <c r="AF37" s="49"/>
      <c r="AG37" s="49"/>
      <c r="AH37" s="49"/>
      <c r="AI37" s="49"/>
    </row>
    <row r="38" spans="1:35" ht="14.25" thickTop="1" thickBot="1" x14ac:dyDescent="0.25">
      <c r="A38" s="38"/>
      <c r="B38" s="75" t="s">
        <v>186</v>
      </c>
      <c r="C38" s="93"/>
      <c r="D38" s="469"/>
      <c r="E38" s="470"/>
      <c r="F38" s="248"/>
      <c r="G38" s="248"/>
      <c r="H38" s="248"/>
      <c r="I38" s="248"/>
      <c r="J38" s="343"/>
      <c r="K38" s="41"/>
      <c r="L38" s="139"/>
      <c r="M38" s="54"/>
      <c r="N38" s="309"/>
      <c r="O38" s="309"/>
      <c r="P38" s="309"/>
      <c r="Q38" s="309"/>
      <c r="R38" s="309"/>
      <c r="S38" s="309"/>
      <c r="T38" s="309"/>
      <c r="U38" s="29"/>
      <c r="V38" s="650"/>
      <c r="W38" s="139"/>
      <c r="X38" s="311"/>
      <c r="Y38" s="311"/>
      <c r="Z38" s="311"/>
      <c r="AA38" s="311"/>
      <c r="AB38" s="311"/>
      <c r="AC38" s="311"/>
      <c r="AD38" s="311"/>
      <c r="AE38" s="29"/>
      <c r="AF38" s="49"/>
      <c r="AG38" s="49"/>
      <c r="AH38" s="49"/>
      <c r="AI38" s="49"/>
    </row>
    <row r="39" spans="1:35" ht="14.25" thickTop="1" thickBot="1" x14ac:dyDescent="0.25">
      <c r="A39" s="38"/>
      <c r="B39" s="75" t="s">
        <v>187</v>
      </c>
      <c r="C39" s="93"/>
      <c r="D39" s="471"/>
      <c r="E39" s="472"/>
      <c r="F39" s="200">
        <f>F40-F38</f>
        <v>0</v>
      </c>
      <c r="G39" s="200">
        <f>G40-G38</f>
        <v>0</v>
      </c>
      <c r="H39" s="200">
        <f>H40-H38</f>
        <v>0</v>
      </c>
      <c r="I39" s="200">
        <f>I40-I38</f>
        <v>0</v>
      </c>
      <c r="J39" s="344">
        <f>J40-J38</f>
        <v>0</v>
      </c>
      <c r="K39" s="41"/>
      <c r="L39" s="139"/>
      <c r="M39" s="54"/>
      <c r="N39" s="309"/>
      <c r="O39" s="309"/>
      <c r="P39" s="309"/>
      <c r="Q39" s="309"/>
      <c r="R39" s="309"/>
      <c r="S39" s="309"/>
      <c r="T39" s="309"/>
      <c r="U39" s="29"/>
      <c r="V39" s="651"/>
      <c r="W39" s="139"/>
      <c r="X39" s="311"/>
      <c r="Y39" s="311"/>
      <c r="Z39" s="311"/>
      <c r="AA39" s="311"/>
      <c r="AB39" s="311"/>
      <c r="AC39" s="311"/>
      <c r="AD39" s="311"/>
      <c r="AE39" s="29"/>
      <c r="AF39" s="49"/>
      <c r="AG39" s="49"/>
      <c r="AH39" s="49"/>
      <c r="AI39" s="49"/>
    </row>
    <row r="40" spans="1:35" ht="13.5" thickTop="1" x14ac:dyDescent="0.2">
      <c r="A40" s="38"/>
      <c r="B40" s="75" t="s">
        <v>188</v>
      </c>
      <c r="C40" s="93"/>
      <c r="D40" s="473"/>
      <c r="E40" s="474"/>
      <c r="F40" s="305">
        <f>IF(F10=0,0,F48-SUM(F41:F47))</f>
        <v>0</v>
      </c>
      <c r="G40" s="305">
        <f>IF(G10=0,0,G48-SUM(G41:G47))</f>
        <v>0</v>
      </c>
      <c r="H40" s="305">
        <f>IF(H10=0,0,H48-SUM(H41:H47))</f>
        <v>0</v>
      </c>
      <c r="I40" s="305">
        <f>IF(I10=0,0,I48-SUM(I41:I47))</f>
        <v>0</v>
      </c>
      <c r="J40" s="345">
        <f>IF(J10=0,0,J48-SUM(J41:J47))</f>
        <v>0</v>
      </c>
      <c r="K40" s="41"/>
      <c r="L40" s="139"/>
      <c r="M40" s="182"/>
      <c r="N40" s="309"/>
      <c r="O40" s="309"/>
      <c r="P40" s="309"/>
      <c r="Q40" s="309"/>
      <c r="R40" s="309"/>
      <c r="S40" s="309"/>
      <c r="T40" s="309"/>
      <c r="U40" s="29"/>
      <c r="V40" s="651"/>
      <c r="W40" s="139"/>
      <c r="X40" s="311"/>
      <c r="Y40" s="311"/>
      <c r="Z40" s="311"/>
      <c r="AA40" s="311"/>
      <c r="AB40" s="311"/>
      <c r="AC40" s="311"/>
      <c r="AD40" s="311"/>
      <c r="AE40" s="29"/>
      <c r="AF40" s="49"/>
      <c r="AG40" s="49"/>
      <c r="AH40" s="49"/>
      <c r="AI40" s="49"/>
    </row>
    <row r="41" spans="1:35" x14ac:dyDescent="0.2">
      <c r="A41" s="38"/>
      <c r="B41" s="69" t="s">
        <v>31</v>
      </c>
      <c r="C41" s="93"/>
      <c r="D41" s="118"/>
      <c r="E41" s="129"/>
      <c r="F41" s="130"/>
      <c r="G41" s="118"/>
      <c r="H41" s="118"/>
      <c r="I41" s="229"/>
      <c r="J41" s="346"/>
      <c r="K41" s="38"/>
      <c r="L41" s="139"/>
      <c r="M41" s="182"/>
      <c r="N41" s="309"/>
      <c r="O41" s="309"/>
      <c r="P41" s="309"/>
      <c r="Q41" s="309"/>
      <c r="R41" s="309"/>
      <c r="S41" s="309"/>
      <c r="T41" s="309"/>
      <c r="U41" s="29"/>
      <c r="V41" s="651"/>
      <c r="W41" s="139"/>
      <c r="X41" s="311"/>
      <c r="Y41" s="311"/>
      <c r="Z41" s="311"/>
      <c r="AA41" s="311"/>
      <c r="AB41" s="311"/>
      <c r="AC41" s="311"/>
      <c r="AD41" s="311"/>
      <c r="AE41" s="29"/>
      <c r="AF41" s="49"/>
      <c r="AG41" s="49"/>
      <c r="AH41" s="49"/>
      <c r="AI41" s="49"/>
    </row>
    <row r="42" spans="1:35" x14ac:dyDescent="0.2">
      <c r="A42" s="38"/>
      <c r="B42" s="76" t="s">
        <v>32</v>
      </c>
      <c r="C42" s="93"/>
      <c r="D42" s="118"/>
      <c r="E42" s="129"/>
      <c r="F42" s="128"/>
      <c r="G42" s="121"/>
      <c r="H42" s="121"/>
      <c r="I42" s="230"/>
      <c r="J42" s="247"/>
      <c r="K42" s="38"/>
      <c r="L42" s="139"/>
      <c r="M42" s="54"/>
      <c r="N42" s="309"/>
      <c r="O42" s="309"/>
      <c r="P42" s="309"/>
      <c r="Q42" s="309"/>
      <c r="R42" s="309"/>
      <c r="S42" s="309"/>
      <c r="T42" s="309"/>
      <c r="U42" s="29"/>
      <c r="V42" s="651"/>
      <c r="W42" s="139"/>
      <c r="X42" s="309"/>
      <c r="Y42" s="309"/>
      <c r="Z42" s="309"/>
      <c r="AA42" s="309"/>
      <c r="AB42" s="309"/>
      <c r="AC42" s="309"/>
      <c r="AD42" s="309"/>
      <c r="AE42" s="29"/>
      <c r="AF42" s="49"/>
      <c r="AG42" s="49"/>
      <c r="AH42" s="49"/>
      <c r="AI42" s="49"/>
    </row>
    <row r="43" spans="1:35" x14ac:dyDescent="0.2">
      <c r="A43" s="38"/>
      <c r="B43" s="68" t="s">
        <v>13</v>
      </c>
      <c r="C43" s="93"/>
      <c r="D43" s="118"/>
      <c r="E43" s="129"/>
      <c r="F43" s="128"/>
      <c r="G43" s="121"/>
      <c r="H43" s="121"/>
      <c r="I43" s="230"/>
      <c r="J43" s="247"/>
      <c r="K43" s="38"/>
      <c r="L43" s="139"/>
      <c r="M43" s="54"/>
      <c r="N43" s="309"/>
      <c r="O43" s="309"/>
      <c r="P43" s="309"/>
      <c r="Q43" s="309"/>
      <c r="R43" s="309"/>
      <c r="S43" s="309"/>
      <c r="T43" s="309"/>
      <c r="U43" s="29"/>
      <c r="V43" s="651"/>
      <c r="W43" s="139"/>
      <c r="X43" s="311"/>
      <c r="Y43" s="311"/>
      <c r="Z43" s="311"/>
      <c r="AA43" s="311"/>
      <c r="AB43" s="311"/>
      <c r="AC43" s="311"/>
      <c r="AD43" s="311"/>
      <c r="AE43" s="29"/>
      <c r="AF43" s="49"/>
      <c r="AG43" s="49"/>
      <c r="AH43" s="49"/>
      <c r="AI43" s="49"/>
    </row>
    <row r="44" spans="1:35" x14ac:dyDescent="0.2">
      <c r="A44" s="38"/>
      <c r="B44" s="75" t="s">
        <v>128</v>
      </c>
      <c r="C44" s="93"/>
      <c r="D44" s="118"/>
      <c r="E44" s="129"/>
      <c r="F44" s="128"/>
      <c r="G44" s="121"/>
      <c r="H44" s="121"/>
      <c r="I44" s="230"/>
      <c r="J44" s="247"/>
      <c r="K44" s="38"/>
      <c r="L44" s="139"/>
      <c r="M44" s="182"/>
      <c r="N44" s="309"/>
      <c r="O44" s="309"/>
      <c r="P44" s="309"/>
      <c r="Q44" s="309"/>
      <c r="R44" s="309"/>
      <c r="S44" s="309"/>
      <c r="T44" s="309"/>
      <c r="U44" s="157"/>
      <c r="V44" s="652"/>
      <c r="W44" s="139"/>
      <c r="X44" s="312"/>
      <c r="Y44" s="312"/>
      <c r="Z44" s="312"/>
      <c r="AA44" s="312"/>
      <c r="AB44" s="312"/>
      <c r="AC44" s="312"/>
      <c r="AD44" s="312"/>
      <c r="AE44" s="29"/>
      <c r="AF44" s="49"/>
      <c r="AG44" s="49"/>
      <c r="AH44" s="49"/>
      <c r="AI44" s="49"/>
    </row>
    <row r="45" spans="1:35" x14ac:dyDescent="0.2">
      <c r="A45" s="38"/>
      <c r="B45" s="69" t="s">
        <v>129</v>
      </c>
      <c r="C45" s="93"/>
      <c r="D45" s="118"/>
      <c r="E45" s="129"/>
      <c r="F45" s="128"/>
      <c r="G45" s="121"/>
      <c r="H45" s="121"/>
      <c r="I45" s="121"/>
      <c r="J45" s="127"/>
      <c r="K45" s="38"/>
      <c r="L45" s="139"/>
      <c r="M45" s="182"/>
      <c r="N45" s="309"/>
      <c r="O45" s="309"/>
      <c r="P45" s="309"/>
      <c r="Q45" s="309"/>
      <c r="R45" s="309"/>
      <c r="S45" s="309"/>
      <c r="T45" s="309"/>
      <c r="U45" s="157"/>
      <c r="V45" s="651"/>
      <c r="W45" s="644"/>
      <c r="X45" s="311"/>
      <c r="Y45" s="311"/>
      <c r="Z45" s="311"/>
      <c r="AA45" s="311"/>
      <c r="AB45" s="311"/>
      <c r="AC45" s="311"/>
      <c r="AD45" s="311"/>
      <c r="AE45" s="29"/>
      <c r="AF45" s="49"/>
      <c r="AG45" s="49"/>
      <c r="AH45" s="49"/>
      <c r="AI45" s="49"/>
    </row>
    <row r="46" spans="1:35" x14ac:dyDescent="0.2">
      <c r="A46" s="38"/>
      <c r="B46" s="68" t="s">
        <v>33</v>
      </c>
      <c r="C46" s="93"/>
      <c r="D46" s="118"/>
      <c r="E46" s="129"/>
      <c r="F46" s="128"/>
      <c r="G46" s="121"/>
      <c r="H46" s="121"/>
      <c r="I46" s="121"/>
      <c r="J46" s="127"/>
      <c r="K46" s="38"/>
      <c r="L46" s="139"/>
      <c r="M46" s="181"/>
      <c r="N46" s="309"/>
      <c r="O46" s="309"/>
      <c r="P46" s="309"/>
      <c r="Q46" s="309"/>
      <c r="R46" s="309"/>
      <c r="S46" s="309"/>
      <c r="T46" s="309"/>
      <c r="U46" s="29"/>
      <c r="V46" s="654"/>
      <c r="W46" s="139"/>
      <c r="X46" s="645"/>
      <c r="Y46" s="645"/>
      <c r="Z46" s="645"/>
      <c r="AA46" s="645"/>
      <c r="AB46" s="645"/>
      <c r="AC46" s="645"/>
      <c r="AD46" s="645"/>
      <c r="AE46" s="29"/>
      <c r="AF46" s="49"/>
      <c r="AG46" s="49"/>
      <c r="AH46" s="49"/>
      <c r="AI46" s="49"/>
    </row>
    <row r="47" spans="1:35" ht="13.5" thickBot="1" x14ac:dyDescent="0.25">
      <c r="A47" s="38"/>
      <c r="B47" s="68" t="s">
        <v>1</v>
      </c>
      <c r="C47" s="93"/>
      <c r="D47" s="241"/>
      <c r="E47" s="475"/>
      <c r="F47" s="240"/>
      <c r="G47" s="241"/>
      <c r="H47" s="241"/>
      <c r="I47" s="242"/>
      <c r="J47" s="347"/>
      <c r="K47" s="38"/>
      <c r="L47" s="139"/>
      <c r="M47" s="139"/>
      <c r="N47" s="139"/>
      <c r="O47" s="139"/>
      <c r="P47" s="139"/>
      <c r="Q47" s="139"/>
      <c r="R47" s="139"/>
      <c r="S47" s="139"/>
      <c r="T47" s="139"/>
      <c r="U47" s="29"/>
      <c r="V47" s="649"/>
      <c r="W47" s="139"/>
      <c r="X47" s="646"/>
      <c r="Y47" s="646"/>
      <c r="Z47" s="646"/>
      <c r="AA47" s="646"/>
      <c r="AB47" s="646"/>
      <c r="AC47" s="646"/>
      <c r="AD47" s="646"/>
      <c r="AE47" s="29"/>
      <c r="AF47" s="49"/>
      <c r="AG47" s="49"/>
      <c r="AH47" s="49"/>
      <c r="AI47" s="49"/>
    </row>
    <row r="48" spans="1:35" ht="14.25" thickTop="1" thickBot="1" x14ac:dyDescent="0.25">
      <c r="A48" s="38"/>
      <c r="B48" s="243" t="s">
        <v>34</v>
      </c>
      <c r="C48" s="244"/>
      <c r="D48" s="306">
        <f>SUM(D40:D47)</f>
        <v>0</v>
      </c>
      <c r="E48" s="363">
        <f>SUM(E40:E47)</f>
        <v>0</v>
      </c>
      <c r="F48" s="306">
        <f t="shared" ref="F48:J48" si="11">F36</f>
        <v>0</v>
      </c>
      <c r="G48" s="284">
        <f t="shared" si="11"/>
        <v>0</v>
      </c>
      <c r="H48" s="284">
        <f t="shared" si="11"/>
        <v>0</v>
      </c>
      <c r="I48" s="284">
        <f t="shared" si="11"/>
        <v>0</v>
      </c>
      <c r="J48" s="348">
        <f t="shared" si="11"/>
        <v>0</v>
      </c>
      <c r="K48" s="38"/>
      <c r="L48" s="207"/>
      <c r="M48" s="139"/>
      <c r="N48" s="139"/>
      <c r="O48" s="139"/>
      <c r="P48" s="139"/>
      <c r="Q48" s="139"/>
      <c r="R48" s="139"/>
      <c r="S48" s="139"/>
      <c r="T48" s="139"/>
      <c r="U48" s="29"/>
      <c r="V48" s="649"/>
      <c r="W48" s="139"/>
      <c r="X48" s="646"/>
      <c r="Y48" s="646"/>
      <c r="Z48" s="646"/>
      <c r="AA48" s="646"/>
      <c r="AB48" s="646"/>
      <c r="AC48" s="646"/>
      <c r="AD48" s="646"/>
      <c r="AE48" s="29"/>
      <c r="AF48" s="49"/>
      <c r="AG48" s="49"/>
      <c r="AH48" s="49"/>
      <c r="AI48" s="49"/>
    </row>
    <row r="49" spans="1:35" ht="16.5" thickTop="1" thickBot="1" x14ac:dyDescent="0.3">
      <c r="A49" s="38"/>
      <c r="B49" s="154" t="s">
        <v>199</v>
      </c>
      <c r="C49" s="42"/>
      <c r="D49" s="256"/>
      <c r="E49" s="362" t="str">
        <f t="shared" ref="E49:J49" si="12">E6</f>
        <v>Year 0</v>
      </c>
      <c r="F49" s="263">
        <f t="shared" si="12"/>
        <v>1</v>
      </c>
      <c r="G49" s="263">
        <f t="shared" si="12"/>
        <v>2</v>
      </c>
      <c r="H49" s="263">
        <f t="shared" si="12"/>
        <v>3</v>
      </c>
      <c r="I49" s="264">
        <f t="shared" si="12"/>
        <v>4</v>
      </c>
      <c r="J49" s="245">
        <f t="shared" si="12"/>
        <v>5</v>
      </c>
      <c r="K49" s="38"/>
      <c r="L49" s="139"/>
      <c r="M49" s="54"/>
      <c r="N49" s="710"/>
      <c r="O49" s="710"/>
      <c r="P49" s="309"/>
      <c r="Q49" s="309"/>
      <c r="R49" s="309"/>
      <c r="S49" s="309"/>
      <c r="T49" s="309"/>
      <c r="U49" s="29"/>
      <c r="V49" s="649"/>
      <c r="W49" s="139"/>
      <c r="X49" s="309"/>
      <c r="Y49" s="309"/>
      <c r="Z49" s="309"/>
      <c r="AA49" s="309"/>
      <c r="AB49" s="309"/>
      <c r="AC49" s="309"/>
      <c r="AD49" s="309"/>
      <c r="AE49" s="29"/>
      <c r="AF49" s="49"/>
      <c r="AG49" s="49"/>
      <c r="AH49" s="49"/>
      <c r="AI49" s="49"/>
    </row>
    <row r="50" spans="1:35" s="44" customFormat="1" ht="14.25" thickTop="1" thickBot="1" x14ac:dyDescent="0.25">
      <c r="A50" s="43"/>
      <c r="B50" s="69" t="s">
        <v>21</v>
      </c>
      <c r="C50" s="192"/>
      <c r="D50" s="192"/>
      <c r="E50" s="476"/>
      <c r="F50" s="110">
        <f>IF(F10=0,0,IF(E50+F39&lt;0,0,E50+F39))</f>
        <v>0</v>
      </c>
      <c r="G50" s="110">
        <f>IF(G10=0,0,IF(F50+G39&lt;0,0,F50+G39))</f>
        <v>0</v>
      </c>
      <c r="H50" s="110">
        <f>IF(H10=0,0,IF(G50+H39&lt;0,0,G50+H39))</f>
        <v>0</v>
      </c>
      <c r="I50" s="110">
        <f>IF(I10=0,0,IF(H50+I39&lt;0,0,H50+I39))</f>
        <v>0</v>
      </c>
      <c r="J50" s="349">
        <f>IF(J10=0,0,IF(I50+J39&lt;0,0,I50+J39))</f>
        <v>0</v>
      </c>
      <c r="K50" s="43"/>
      <c r="L50" s="139"/>
      <c r="M50" s="54"/>
      <c r="N50" s="710"/>
      <c r="O50" s="710"/>
      <c r="P50" s="139"/>
      <c r="Q50" s="139"/>
      <c r="R50" s="139"/>
      <c r="S50" s="139"/>
      <c r="T50" s="139"/>
      <c r="U50" s="29"/>
      <c r="V50" s="649"/>
      <c r="W50" s="139"/>
      <c r="X50" s="646"/>
      <c r="Y50" s="646"/>
      <c r="Z50" s="646"/>
      <c r="AA50" s="646"/>
      <c r="AB50" s="646"/>
      <c r="AC50" s="646"/>
      <c r="AD50" s="646"/>
      <c r="AE50" s="29"/>
      <c r="AF50" s="103"/>
      <c r="AG50" s="103"/>
      <c r="AH50" s="103"/>
      <c r="AI50" s="103"/>
    </row>
    <row r="51" spans="1:35" ht="14.25" thickTop="1" thickBot="1" x14ac:dyDescent="0.25">
      <c r="A51" s="38"/>
      <c r="B51" s="69" t="s">
        <v>121</v>
      </c>
      <c r="C51" s="192"/>
      <c r="D51" s="192"/>
      <c r="E51" s="129"/>
      <c r="F51" s="111">
        <f>IF(F10=0,0,E51+F38+F35-F47)</f>
        <v>0</v>
      </c>
      <c r="G51" s="111">
        <f>IF(G10=0,0,F51+G38+G35-G47)</f>
        <v>0</v>
      </c>
      <c r="H51" s="111">
        <f>IF(H10=0,0,G51+H38+H35-H47)</f>
        <v>0</v>
      </c>
      <c r="I51" s="111">
        <f>IF(I10=0,0,H51+I38+I35-I47)</f>
        <v>0</v>
      </c>
      <c r="J51" s="350">
        <f>IF(J10=0,0,I51+J38+J35-J47)</f>
        <v>0</v>
      </c>
      <c r="K51" s="38"/>
      <c r="L51" s="139"/>
      <c r="M51" s="54"/>
      <c r="N51" s="710"/>
      <c r="O51" s="710"/>
      <c r="P51" s="139"/>
      <c r="Q51" s="139"/>
      <c r="R51" s="139"/>
      <c r="S51" s="139"/>
      <c r="T51" s="139"/>
      <c r="U51" s="29"/>
      <c r="V51" s="649"/>
      <c r="W51" s="139"/>
      <c r="X51" s="646"/>
      <c r="Y51" s="646"/>
      <c r="Z51" s="646"/>
      <c r="AA51" s="646"/>
      <c r="AB51" s="646"/>
      <c r="AC51" s="646"/>
      <c r="AD51" s="646"/>
      <c r="AE51" s="29"/>
      <c r="AF51" s="49"/>
      <c r="AG51" s="49"/>
      <c r="AH51" s="49"/>
      <c r="AI51" s="49"/>
    </row>
    <row r="52" spans="1:35" ht="13.5" thickTop="1" x14ac:dyDescent="0.2">
      <c r="A52" s="38"/>
      <c r="B52" s="68" t="s">
        <v>22</v>
      </c>
      <c r="C52" s="192"/>
      <c r="D52" s="192"/>
      <c r="E52" s="129"/>
      <c r="F52" s="78">
        <f>IF(F10=0,0,E52+F41)</f>
        <v>0</v>
      </c>
      <c r="G52" s="78">
        <f>IF(G10=0,0,F52+G41)</f>
        <v>0</v>
      </c>
      <c r="H52" s="78">
        <f>IF(H10=0,0,G52+H41)</f>
        <v>0</v>
      </c>
      <c r="I52" s="78">
        <f>IF(I10=0,0,H52+I41)</f>
        <v>0</v>
      </c>
      <c r="J52" s="215">
        <f>IF(J10=0,0,I52+J41)</f>
        <v>0</v>
      </c>
      <c r="K52" s="38"/>
      <c r="L52" s="139"/>
      <c r="M52" s="54"/>
      <c r="N52" s="710"/>
      <c r="O52" s="710"/>
      <c r="P52" s="711"/>
      <c r="Q52" s="711"/>
      <c r="R52" s="711"/>
      <c r="S52" s="711"/>
      <c r="T52" s="711"/>
      <c r="U52" s="29"/>
      <c r="V52" s="655"/>
      <c r="W52" s="139"/>
      <c r="X52" s="647"/>
      <c r="Y52" s="647"/>
      <c r="Z52" s="647"/>
      <c r="AA52" s="647"/>
      <c r="AB52" s="647"/>
      <c r="AC52" s="647"/>
      <c r="AD52" s="647"/>
      <c r="AE52" s="139"/>
      <c r="AF52" s="49"/>
      <c r="AG52" s="49"/>
      <c r="AH52" s="49"/>
      <c r="AI52" s="49"/>
    </row>
    <row r="53" spans="1:35" x14ac:dyDescent="0.2">
      <c r="A53" s="38"/>
      <c r="B53" s="75" t="s">
        <v>122</v>
      </c>
      <c r="C53" s="192"/>
      <c r="D53" s="192"/>
      <c r="E53" s="129"/>
      <c r="F53" s="78">
        <f>IF(F10=0,0,E53+F42)</f>
        <v>0</v>
      </c>
      <c r="G53" s="78">
        <f>IF(G10=0,0,F53+G42)</f>
        <v>0</v>
      </c>
      <c r="H53" s="78">
        <f>IF(H10=0,0,G53+H42)</f>
        <v>0</v>
      </c>
      <c r="I53" s="78">
        <f>IF(I10=0,0,H53+I42)</f>
        <v>0</v>
      </c>
      <c r="J53" s="215">
        <f>IF(J10=0,0,I53+J42)</f>
        <v>0</v>
      </c>
      <c r="K53" s="38"/>
      <c r="L53" s="139"/>
      <c r="M53" s="182"/>
      <c r="N53" s="710"/>
      <c r="O53" s="710"/>
      <c r="P53" s="711"/>
      <c r="Q53" s="711"/>
      <c r="R53" s="711"/>
      <c r="S53" s="711"/>
      <c r="T53" s="711"/>
      <c r="U53" s="704"/>
      <c r="V53" s="139"/>
      <c r="W53" s="139"/>
      <c r="X53" s="309"/>
      <c r="Y53" s="309"/>
      <c r="Z53" s="309"/>
      <c r="AA53" s="309"/>
      <c r="AB53" s="309"/>
      <c r="AC53" s="309"/>
      <c r="AD53" s="309"/>
      <c r="AE53" s="140"/>
      <c r="AF53" s="49"/>
      <c r="AG53" s="49"/>
      <c r="AH53" s="49"/>
      <c r="AI53" s="49"/>
    </row>
    <row r="54" spans="1:35" ht="13.5" thickBot="1" x14ac:dyDescent="0.25">
      <c r="A54" s="38"/>
      <c r="B54" s="75" t="s">
        <v>123</v>
      </c>
      <c r="C54" s="192"/>
      <c r="D54" s="192"/>
      <c r="E54" s="477"/>
      <c r="F54" s="107">
        <f>IF(F10=0,0,E54+F43-F31+F20)</f>
        <v>0</v>
      </c>
      <c r="G54" s="107">
        <f>IF(G10=0,0,F54+G43-G31+G20)</f>
        <v>0</v>
      </c>
      <c r="H54" s="107">
        <f>IF(H10=0,0,G54+H43-H31+H20)</f>
        <v>0</v>
      </c>
      <c r="I54" s="107">
        <f>IF(I10=0,0,H54+I43-I31+I20)</f>
        <v>0</v>
      </c>
      <c r="J54" s="216">
        <f>IF(J10=0,0,I54+J43-J31+J20)</f>
        <v>0</v>
      </c>
      <c r="K54" s="38"/>
      <c r="L54" s="139"/>
      <c r="M54" s="182"/>
      <c r="N54" s="710"/>
      <c r="O54" s="710"/>
      <c r="P54" s="309"/>
      <c r="Q54" s="309"/>
      <c r="R54" s="309"/>
      <c r="S54" s="309"/>
      <c r="T54" s="309"/>
      <c r="U54" s="31"/>
      <c r="V54" s="656"/>
      <c r="W54" s="139"/>
      <c r="X54" s="311"/>
      <c r="Y54" s="311"/>
      <c r="Z54" s="311"/>
      <c r="AA54" s="311"/>
      <c r="AB54" s="311"/>
      <c r="AC54" s="311"/>
      <c r="AD54" s="311"/>
      <c r="AE54" s="140"/>
      <c r="AF54" s="49"/>
      <c r="AG54" s="49"/>
      <c r="AH54" s="49"/>
      <c r="AI54" s="49"/>
    </row>
    <row r="55" spans="1:35" ht="13.5" thickBot="1" x14ac:dyDescent="0.25">
      <c r="A55" s="38"/>
      <c r="B55" s="71" t="s">
        <v>23</v>
      </c>
      <c r="C55" s="102">
        <f>SUM(C50:C54)</f>
        <v>0</v>
      </c>
      <c r="D55" s="79">
        <f t="shared" ref="D55:J55" si="13">SUM(D50:D54)</f>
        <v>0</v>
      </c>
      <c r="E55" s="95">
        <f t="shared" si="13"/>
        <v>0</v>
      </c>
      <c r="F55" s="86">
        <f t="shared" si="13"/>
        <v>0</v>
      </c>
      <c r="G55" s="79">
        <f t="shared" si="13"/>
        <v>0</v>
      </c>
      <c r="H55" s="79">
        <f t="shared" si="13"/>
        <v>0</v>
      </c>
      <c r="I55" s="79">
        <f t="shared" si="13"/>
        <v>0</v>
      </c>
      <c r="J55" s="80">
        <f t="shared" si="13"/>
        <v>0</v>
      </c>
      <c r="K55" s="38"/>
      <c r="L55" s="139"/>
      <c r="M55" s="54"/>
      <c r="N55" s="710"/>
      <c r="O55" s="710"/>
      <c r="P55" s="711"/>
      <c r="Q55" s="711"/>
      <c r="R55" s="711"/>
      <c r="S55" s="711"/>
      <c r="T55" s="711"/>
      <c r="U55" s="29"/>
      <c r="V55" s="651"/>
      <c r="W55" s="139"/>
      <c r="X55" s="311"/>
      <c r="Y55" s="311"/>
      <c r="Z55" s="311"/>
      <c r="AA55" s="311"/>
      <c r="AB55" s="311"/>
      <c r="AC55" s="311"/>
      <c r="AD55" s="311"/>
      <c r="AE55" s="140"/>
      <c r="AF55" s="49"/>
      <c r="AG55" s="49"/>
      <c r="AH55" s="49"/>
      <c r="AI55" s="49"/>
    </row>
    <row r="56" spans="1:35" ht="13.5" thickTop="1" x14ac:dyDescent="0.2">
      <c r="A56" s="38"/>
      <c r="B56" s="90"/>
      <c r="C56" s="182"/>
      <c r="D56" s="358"/>
      <c r="E56" s="302"/>
      <c r="F56" s="97"/>
      <c r="G56" s="97"/>
      <c r="H56" s="97"/>
      <c r="I56" s="49"/>
      <c r="J56" s="351"/>
      <c r="K56" s="38"/>
      <c r="L56" s="139"/>
      <c r="M56" s="54"/>
      <c r="N56" s="710"/>
      <c r="O56" s="710"/>
      <c r="P56" s="711"/>
      <c r="Q56" s="711"/>
      <c r="R56" s="711"/>
      <c r="S56" s="711"/>
      <c r="T56" s="711"/>
      <c r="U56" s="157"/>
      <c r="V56" s="651"/>
      <c r="W56" s="139"/>
      <c r="X56" s="311"/>
      <c r="Y56" s="311"/>
      <c r="Z56" s="311"/>
      <c r="AA56" s="311"/>
      <c r="AB56" s="311"/>
      <c r="AC56" s="311"/>
      <c r="AD56" s="311"/>
      <c r="AE56" s="140"/>
      <c r="AF56" s="49"/>
      <c r="AG56" s="49"/>
      <c r="AH56" s="49"/>
      <c r="AI56" s="49"/>
    </row>
    <row r="57" spans="1:35" x14ac:dyDescent="0.2">
      <c r="A57" s="38"/>
      <c r="B57" s="68" t="s">
        <v>24</v>
      </c>
      <c r="C57" s="285"/>
      <c r="D57" s="285"/>
      <c r="E57" s="127"/>
      <c r="F57" s="89">
        <f>IF(F10=0,0,E57+F33-F44)</f>
        <v>0</v>
      </c>
      <c r="G57" s="89">
        <f>IF(G10=0,0,F57+G33-G44)</f>
        <v>0</v>
      </c>
      <c r="H57" s="89">
        <f>IF(H10=0,0,G57+H33-H44)</f>
        <v>0</v>
      </c>
      <c r="I57" s="89">
        <f>IF(I10=0,0,H57+I33-I44)</f>
        <v>0</v>
      </c>
      <c r="J57" s="175">
        <f>IF(J10=0,0,I57+J33-J44)</f>
        <v>0</v>
      </c>
      <c r="K57" s="38"/>
      <c r="L57" s="139"/>
      <c r="M57" s="182"/>
      <c r="N57" s="710"/>
      <c r="O57" s="710"/>
      <c r="P57" s="711"/>
      <c r="Q57" s="711"/>
      <c r="R57" s="711"/>
      <c r="S57" s="711"/>
      <c r="T57" s="711"/>
      <c r="U57" s="87"/>
      <c r="V57" s="651"/>
      <c r="W57" s="139"/>
      <c r="X57" s="311"/>
      <c r="Y57" s="311"/>
      <c r="Z57" s="311"/>
      <c r="AA57" s="311"/>
      <c r="AB57" s="311"/>
      <c r="AC57" s="311"/>
      <c r="AD57" s="311"/>
      <c r="AE57" s="140"/>
      <c r="AF57" s="49"/>
      <c r="AG57" s="49"/>
      <c r="AH57" s="49"/>
      <c r="AI57" s="49"/>
    </row>
    <row r="58" spans="1:35" x14ac:dyDescent="0.2">
      <c r="A58" s="38"/>
      <c r="B58" s="68" t="s">
        <v>10</v>
      </c>
      <c r="C58" s="285"/>
      <c r="D58" s="285"/>
      <c r="E58" s="127"/>
      <c r="F58" s="89">
        <f>IF(F10=0,0,E58+F32)</f>
        <v>0</v>
      </c>
      <c r="G58" s="89">
        <f>IF(G10=0,0,F58+G32)</f>
        <v>0</v>
      </c>
      <c r="H58" s="89">
        <f>IF(H10=0,0,G58+H32)</f>
        <v>0</v>
      </c>
      <c r="I58" s="89">
        <f>IF(I10=0,0,H58+I32)</f>
        <v>0</v>
      </c>
      <c r="J58" s="175">
        <f>IF(J10=0,0,I58+J32)</f>
        <v>0</v>
      </c>
      <c r="K58" s="38"/>
      <c r="L58" s="139"/>
      <c r="M58" s="182"/>
      <c r="N58" s="710"/>
      <c r="O58" s="710"/>
      <c r="P58" s="711"/>
      <c r="Q58" s="711"/>
      <c r="R58" s="711"/>
      <c r="S58" s="711"/>
      <c r="T58" s="711"/>
      <c r="U58" s="29"/>
      <c r="V58" s="651"/>
      <c r="W58" s="139"/>
      <c r="X58" s="311"/>
      <c r="Y58" s="311"/>
      <c r="Z58" s="311"/>
      <c r="AA58" s="311"/>
      <c r="AB58" s="311"/>
      <c r="AC58" s="311"/>
      <c r="AD58" s="311"/>
      <c r="AE58" s="140"/>
      <c r="AF58" s="49"/>
      <c r="AG58" s="49"/>
      <c r="AH58" s="49"/>
      <c r="AI58" s="49"/>
    </row>
    <row r="59" spans="1:35" ht="13.5" thickBot="1" x14ac:dyDescent="0.25">
      <c r="A59" s="38"/>
      <c r="B59" s="68" t="s">
        <v>0</v>
      </c>
      <c r="C59" s="285"/>
      <c r="D59" s="285"/>
      <c r="E59" s="478"/>
      <c r="F59" s="89">
        <f>IF(F10=0,0,E59+F24-F46)</f>
        <v>0</v>
      </c>
      <c r="G59" s="89">
        <f>IF(G10=0,0,F59+G24-G46)</f>
        <v>0</v>
      </c>
      <c r="H59" s="89">
        <f>IF(H10=0,0,G59+H24-H46)</f>
        <v>0</v>
      </c>
      <c r="I59" s="89">
        <f>IF(I10=0,0,H59+I24-I46)</f>
        <v>0</v>
      </c>
      <c r="J59" s="175">
        <f>IF(J10=0,0,I59+J24-J46)</f>
        <v>0</v>
      </c>
      <c r="K59" s="38"/>
      <c r="L59" s="139"/>
      <c r="M59" s="181"/>
      <c r="N59" s="309"/>
      <c r="O59" s="309"/>
      <c r="P59" s="309"/>
      <c r="Q59" s="309"/>
      <c r="R59" s="309"/>
      <c r="S59" s="309"/>
      <c r="T59" s="309"/>
      <c r="U59" s="29"/>
      <c r="V59" s="651"/>
      <c r="W59" s="139"/>
      <c r="X59" s="311"/>
      <c r="Y59" s="311"/>
      <c r="Z59" s="311"/>
      <c r="AA59" s="311"/>
      <c r="AB59" s="311"/>
      <c r="AC59" s="311"/>
      <c r="AD59" s="311"/>
      <c r="AE59" s="648"/>
    </row>
    <row r="60" spans="1:35" ht="13.5" thickBot="1" x14ac:dyDescent="0.25">
      <c r="A60" s="38"/>
      <c r="B60" s="77" t="s">
        <v>120</v>
      </c>
      <c r="C60" s="303">
        <f t="shared" ref="C60:J60" si="14">SUM(C57:C59)</f>
        <v>0</v>
      </c>
      <c r="D60" s="98">
        <f t="shared" si="14"/>
        <v>0</v>
      </c>
      <c r="E60" s="371">
        <f t="shared" si="14"/>
        <v>0</v>
      </c>
      <c r="F60" s="99">
        <f t="shared" si="14"/>
        <v>0</v>
      </c>
      <c r="G60" s="100">
        <f t="shared" si="14"/>
        <v>0</v>
      </c>
      <c r="H60" s="100">
        <f t="shared" si="14"/>
        <v>0</v>
      </c>
      <c r="I60" s="100">
        <f t="shared" si="14"/>
        <v>0</v>
      </c>
      <c r="J60" s="176">
        <f t="shared" si="14"/>
        <v>0</v>
      </c>
      <c r="K60" s="38"/>
      <c r="L60" s="139"/>
      <c r="M60" s="139"/>
      <c r="N60" s="139"/>
      <c r="O60" s="139"/>
      <c r="P60" s="139"/>
      <c r="Q60" s="139"/>
      <c r="R60" s="139"/>
      <c r="S60" s="139"/>
      <c r="T60" s="139"/>
      <c r="U60" s="29"/>
      <c r="V60" s="652"/>
      <c r="W60" s="139"/>
      <c r="X60" s="312"/>
      <c r="Y60" s="312"/>
      <c r="Z60" s="312"/>
      <c r="AA60" s="312"/>
      <c r="AB60" s="312"/>
      <c r="AC60" s="312"/>
      <c r="AD60" s="312"/>
      <c r="AE60" s="648"/>
    </row>
    <row r="61" spans="1:35" ht="14.25" thickTop="1" thickBot="1" x14ac:dyDescent="0.25">
      <c r="A61" s="38"/>
      <c r="B61" s="69" t="s">
        <v>25</v>
      </c>
      <c r="C61" s="192"/>
      <c r="D61" s="192"/>
      <c r="E61" s="479"/>
      <c r="F61" s="167">
        <f>IF(F10=0,0,IF(E50+F39&gt;=0,0,-(E50+F39)))</f>
        <v>0</v>
      </c>
      <c r="G61" s="94">
        <f>IF(G10=0,0,IF(F50+G39&gt;=0,0,-(F50+G39)))</f>
        <v>0</v>
      </c>
      <c r="H61" s="94">
        <f>IF(H10=0,0,IF(G50+H39&gt;=0,0,-(G50+H39)))</f>
        <v>0</v>
      </c>
      <c r="I61" s="94">
        <f>IF(I10=0,0,IF(H50+I39&gt;=0,0,-(H50+I39)))</f>
        <v>0</v>
      </c>
      <c r="J61" s="352">
        <f>IF(J10=0,0,IF(I50+J39&gt;=0,0,-(I50+J39)))</f>
        <v>0</v>
      </c>
      <c r="K61" s="38"/>
      <c r="L61" s="207"/>
      <c r="M61" s="139"/>
      <c r="N61" s="139"/>
      <c r="O61" s="139"/>
      <c r="P61" s="139"/>
      <c r="Q61" s="139"/>
      <c r="R61" s="139"/>
      <c r="S61" s="139"/>
      <c r="T61" s="139"/>
      <c r="U61" s="29"/>
      <c r="V61" s="29"/>
      <c r="W61" s="29"/>
      <c r="X61" s="29"/>
      <c r="Y61" s="29"/>
      <c r="Z61" s="29"/>
      <c r="AA61" s="29"/>
      <c r="AB61" s="29"/>
      <c r="AC61" s="29"/>
      <c r="AD61" s="29"/>
      <c r="AE61" s="648"/>
    </row>
    <row r="62" spans="1:35" ht="14.25" thickTop="1" thickBot="1" x14ac:dyDescent="0.25">
      <c r="A62" s="38"/>
      <c r="B62" s="91" t="s">
        <v>132</v>
      </c>
      <c r="C62" s="192"/>
      <c r="D62" s="192"/>
      <c r="E62" s="129"/>
      <c r="F62" s="171">
        <f>F55-F60-F61-F63-F64</f>
        <v>0</v>
      </c>
      <c r="G62" s="171">
        <f>G55-G60-G61-G63-G64</f>
        <v>0</v>
      </c>
      <c r="H62" s="171">
        <f>H55-H60-H61-H63-H64</f>
        <v>0</v>
      </c>
      <c r="I62" s="171">
        <f>I55-I60-I61-I63-I64</f>
        <v>0</v>
      </c>
      <c r="J62" s="353">
        <f>J55-J60-J61-J63-J64</f>
        <v>0</v>
      </c>
      <c r="K62" s="38"/>
      <c r="L62" s="139"/>
      <c r="M62" s="54"/>
      <c r="N62" s="309"/>
      <c r="O62" s="309"/>
      <c r="P62" s="309"/>
      <c r="Q62" s="309"/>
      <c r="R62" s="309"/>
      <c r="S62" s="309"/>
      <c r="T62" s="309"/>
      <c r="U62" s="29"/>
      <c r="W62" s="49"/>
      <c r="X62" s="49"/>
      <c r="Y62" s="49"/>
      <c r="Z62" s="49"/>
      <c r="AA62" s="49"/>
      <c r="AB62" s="49"/>
      <c r="AC62" s="49"/>
      <c r="AD62" s="49"/>
      <c r="AE62" s="49"/>
    </row>
    <row r="63" spans="1:35" ht="13.5" thickTop="1" x14ac:dyDescent="0.2">
      <c r="A63" s="38"/>
      <c r="B63" s="68" t="s">
        <v>26</v>
      </c>
      <c r="C63" s="192"/>
      <c r="D63" s="192"/>
      <c r="E63" s="129"/>
      <c r="F63" s="78">
        <f>IF(F10=0,0,E63+F34-F45)</f>
        <v>0</v>
      </c>
      <c r="G63" s="78">
        <f>IF(G10=0,0,F63+G34-G45)</f>
        <v>0</v>
      </c>
      <c r="H63" s="78">
        <f>IF(H10=0,0,G63+H34-H45)</f>
        <v>0</v>
      </c>
      <c r="I63" s="78">
        <f>IF(I10=0,0,H63+I34-I45)</f>
        <v>0</v>
      </c>
      <c r="J63" s="215">
        <f>IF(J10=0,0,I63+J34-J45)</f>
        <v>0</v>
      </c>
      <c r="K63" s="38"/>
      <c r="L63" s="139"/>
      <c r="M63" s="54"/>
      <c r="N63" s="309"/>
      <c r="O63" s="309"/>
      <c r="P63" s="309"/>
      <c r="Q63" s="309"/>
      <c r="R63" s="309"/>
      <c r="S63" s="309"/>
      <c r="T63" s="309"/>
      <c r="U63" s="29"/>
    </row>
    <row r="64" spans="1:35" ht="13.5" thickBot="1" x14ac:dyDescent="0.25">
      <c r="A64" s="38"/>
      <c r="B64" s="68" t="s">
        <v>27</v>
      </c>
      <c r="C64" s="192"/>
      <c r="D64" s="192"/>
      <c r="E64" s="477"/>
      <c r="F64" s="78">
        <f>IF(F10=0,0,E64+F35-F47)</f>
        <v>0</v>
      </c>
      <c r="G64" s="78">
        <f>IF(G10=0,0,F64+G35-G47)</f>
        <v>0</v>
      </c>
      <c r="H64" s="78">
        <f>IF(H10=0,0,G64+H35-H47)</f>
        <v>0</v>
      </c>
      <c r="I64" s="78">
        <f>IF(I10=0,0,H64+I35-I47)</f>
        <v>0</v>
      </c>
      <c r="J64" s="215">
        <f>IF(J10=0,0,I64+J35-J47)</f>
        <v>0</v>
      </c>
      <c r="K64" s="38"/>
      <c r="L64" s="139"/>
      <c r="M64" s="54"/>
      <c r="N64" s="309"/>
      <c r="O64" s="309"/>
      <c r="P64" s="309"/>
      <c r="Q64" s="309"/>
      <c r="R64" s="309"/>
      <c r="S64" s="309"/>
      <c r="T64" s="309"/>
      <c r="U64" s="29"/>
    </row>
    <row r="65" spans="1:22" ht="13.5" thickBot="1" x14ac:dyDescent="0.25">
      <c r="A65" s="38"/>
      <c r="B65" s="71" t="s">
        <v>28</v>
      </c>
      <c r="C65" s="102">
        <f t="shared" ref="C65:J65" si="15">C60+SUM(C61:C64)</f>
        <v>0</v>
      </c>
      <c r="D65" s="79">
        <f t="shared" si="15"/>
        <v>0</v>
      </c>
      <c r="E65" s="95">
        <f t="shared" si="15"/>
        <v>0</v>
      </c>
      <c r="F65" s="81">
        <f t="shared" si="15"/>
        <v>0</v>
      </c>
      <c r="G65" s="79">
        <f t="shared" si="15"/>
        <v>0</v>
      </c>
      <c r="H65" s="79">
        <f t="shared" si="15"/>
        <v>0</v>
      </c>
      <c r="I65" s="79">
        <f t="shared" si="15"/>
        <v>0</v>
      </c>
      <c r="J65" s="80">
        <f t="shared" si="15"/>
        <v>0</v>
      </c>
      <c r="K65" s="38"/>
      <c r="L65" s="139"/>
      <c r="M65" s="54"/>
      <c r="N65" s="309"/>
      <c r="O65" s="309"/>
      <c r="P65" s="309"/>
      <c r="Q65" s="309"/>
      <c r="R65" s="309"/>
      <c r="S65" s="309"/>
      <c r="T65" s="309"/>
      <c r="U65" s="29"/>
    </row>
    <row r="66" spans="1:22" ht="13.5" thickTop="1" x14ac:dyDescent="0.2">
      <c r="A66" s="38"/>
      <c r="B66" s="32" t="s">
        <v>11</v>
      </c>
      <c r="C66" s="278" t="str">
        <f t="shared" ref="C66:J66" si="16">IF(OR(C10="",C55="",C55=0),"result will display",C10/C55)</f>
        <v>result will display</v>
      </c>
      <c r="D66" s="288" t="str">
        <f t="shared" si="16"/>
        <v>result will display</v>
      </c>
      <c r="E66" s="45" t="str">
        <f t="shared" si="16"/>
        <v>result will display</v>
      </c>
      <c r="F66" s="33" t="str">
        <f t="shared" si="16"/>
        <v>result will display</v>
      </c>
      <c r="G66" s="278" t="str">
        <f t="shared" si="16"/>
        <v>result will display</v>
      </c>
      <c r="H66" s="278" t="str">
        <f t="shared" si="16"/>
        <v>result will display</v>
      </c>
      <c r="I66" s="278" t="str">
        <f t="shared" si="16"/>
        <v>result will display</v>
      </c>
      <c r="J66" s="301" t="str">
        <f t="shared" si="16"/>
        <v>result will display</v>
      </c>
      <c r="K66" s="38"/>
      <c r="L66" s="139"/>
      <c r="M66" s="182"/>
      <c r="N66" s="309"/>
      <c r="O66" s="309"/>
      <c r="P66" s="309"/>
      <c r="Q66" s="309"/>
      <c r="R66" s="309"/>
      <c r="S66" s="309"/>
      <c r="T66" s="309"/>
      <c r="U66" s="29"/>
    </row>
    <row r="67" spans="1:22" x14ac:dyDescent="0.2">
      <c r="A67" s="38"/>
      <c r="B67" s="34" t="s">
        <v>130</v>
      </c>
      <c r="C67" s="279" t="str">
        <f t="shared" ref="C67:J67" si="17">IF(OR(C10="",C18="",C18=0),"result will display",(C18+C20+C21)/C55)</f>
        <v>result will display</v>
      </c>
      <c r="D67" s="279" t="str">
        <f t="shared" si="17"/>
        <v>result will display</v>
      </c>
      <c r="E67" s="83" t="str">
        <f t="shared" si="17"/>
        <v>result will display</v>
      </c>
      <c r="F67" s="82" t="str">
        <f t="shared" si="17"/>
        <v>result will display</v>
      </c>
      <c r="G67" s="279" t="str">
        <f t="shared" si="17"/>
        <v>result will display</v>
      </c>
      <c r="H67" s="279" t="str">
        <f t="shared" si="17"/>
        <v>result will display</v>
      </c>
      <c r="I67" s="279" t="str">
        <f t="shared" si="17"/>
        <v>result will display</v>
      </c>
      <c r="J67" s="83" t="str">
        <f t="shared" si="17"/>
        <v>result will display</v>
      </c>
      <c r="K67" s="38"/>
      <c r="L67" s="139"/>
      <c r="M67" s="182"/>
      <c r="N67" s="309"/>
      <c r="O67" s="309"/>
      <c r="P67" s="309"/>
      <c r="Q67" s="309"/>
      <c r="R67" s="309"/>
      <c r="S67" s="309"/>
      <c r="T67" s="309"/>
      <c r="U67" s="29"/>
      <c r="V67" s="22"/>
    </row>
    <row r="68" spans="1:22" x14ac:dyDescent="0.2">
      <c r="A68" s="38"/>
      <c r="B68" s="34" t="s">
        <v>81</v>
      </c>
      <c r="C68" s="280" t="str">
        <f>IF(OR(C51="",C62="",C62=0,),"result will display",(C50+C51)/(C61+C62))</f>
        <v>result will display</v>
      </c>
      <c r="D68" s="280" t="str">
        <f t="shared" ref="D68:J68" si="18">IF(OR(D51="",D62="",D62=0,),"result will display",(D50+D51)/(D61+D62))</f>
        <v>result will display</v>
      </c>
      <c r="E68" s="46" t="str">
        <f t="shared" si="18"/>
        <v>result will display</v>
      </c>
      <c r="F68" s="35" t="str">
        <f>IF(OR(F51="",F62="",F62=0,),"result will display",(F50+F51)/(F61+F62))</f>
        <v>result will display</v>
      </c>
      <c r="G68" s="280" t="str">
        <f t="shared" si="18"/>
        <v>result will display</v>
      </c>
      <c r="H68" s="280" t="str">
        <f t="shared" si="18"/>
        <v>result will display</v>
      </c>
      <c r="I68" s="280" t="str">
        <f t="shared" si="18"/>
        <v>result will display</v>
      </c>
      <c r="J68" s="46" t="str">
        <f t="shared" si="18"/>
        <v>result will display</v>
      </c>
      <c r="K68" s="38"/>
      <c r="L68" s="139"/>
      <c r="M68" s="54"/>
      <c r="N68" s="309"/>
      <c r="O68" s="309"/>
      <c r="P68" s="309"/>
      <c r="Q68" s="309"/>
      <c r="R68" s="309"/>
      <c r="S68" s="309"/>
      <c r="T68" s="309"/>
      <c r="U68" s="29"/>
      <c r="V68" s="22"/>
    </row>
    <row r="69" spans="1:22" ht="13.5" thickBot="1" x14ac:dyDescent="0.25">
      <c r="A69" s="38"/>
      <c r="B69" s="36" t="s">
        <v>29</v>
      </c>
      <c r="C69" s="281" t="str">
        <f t="shared" ref="C69:J69" si="19">IF(OR(C60="",C55="",C55=0),"result will display",C60/C55)</f>
        <v>result will display</v>
      </c>
      <c r="D69" s="281" t="str">
        <f t="shared" si="19"/>
        <v>result will display</v>
      </c>
      <c r="E69" s="47" t="str">
        <f t="shared" si="19"/>
        <v>result will display</v>
      </c>
      <c r="F69" s="37" t="str">
        <f t="shared" si="19"/>
        <v>result will display</v>
      </c>
      <c r="G69" s="281" t="str">
        <f t="shared" si="19"/>
        <v>result will display</v>
      </c>
      <c r="H69" s="281" t="str">
        <f t="shared" si="19"/>
        <v>result will display</v>
      </c>
      <c r="I69" s="281" t="str">
        <f t="shared" si="19"/>
        <v>result will display</v>
      </c>
      <c r="J69" s="47" t="str">
        <f t="shared" si="19"/>
        <v>result will display</v>
      </c>
      <c r="K69" s="38"/>
      <c r="L69" s="139"/>
      <c r="M69" s="54"/>
      <c r="N69" s="309"/>
      <c r="O69" s="309"/>
      <c r="P69" s="309"/>
      <c r="Q69" s="309"/>
      <c r="R69" s="309"/>
      <c r="S69" s="309"/>
      <c r="T69" s="309"/>
      <c r="U69" s="29"/>
      <c r="V69" s="22"/>
    </row>
    <row r="70" spans="1:22" ht="14.25" thickTop="1" thickBot="1" x14ac:dyDescent="0.25">
      <c r="A70" s="38"/>
      <c r="B70" s="174" t="s">
        <v>237</v>
      </c>
      <c r="C70" s="621">
        <f>D70-1</f>
        <v>-2</v>
      </c>
      <c r="D70" s="622">
        <f>E3-1</f>
        <v>-1</v>
      </c>
      <c r="E70" s="623" t="s">
        <v>39</v>
      </c>
      <c r="F70" s="624">
        <f>E3+1</f>
        <v>1</v>
      </c>
      <c r="G70" s="624">
        <f>F70+1</f>
        <v>2</v>
      </c>
      <c r="H70" s="624">
        <f>G70+1</f>
        <v>3</v>
      </c>
      <c r="I70" s="624">
        <f>H70+1</f>
        <v>4</v>
      </c>
      <c r="J70" s="625">
        <f>I70+1</f>
        <v>5</v>
      </c>
      <c r="K70" s="38"/>
      <c r="L70" s="139"/>
      <c r="M70" s="182"/>
      <c r="N70" s="309"/>
      <c r="O70" s="309"/>
      <c r="P70" s="309"/>
      <c r="Q70" s="309"/>
      <c r="R70" s="309"/>
      <c r="S70" s="309"/>
      <c r="T70" s="309"/>
      <c r="U70" s="704"/>
      <c r="V70" s="22"/>
    </row>
    <row r="71" spans="1:22" ht="13.5" thickTop="1" x14ac:dyDescent="0.2">
      <c r="A71" s="38"/>
      <c r="B71" s="535" t="s">
        <v>97</v>
      </c>
      <c r="C71" s="536"/>
      <c r="D71" s="537"/>
      <c r="E71" s="538"/>
      <c r="F71" s="539"/>
      <c r="G71" s="540"/>
      <c r="H71" s="540"/>
      <c r="I71" s="540"/>
      <c r="J71" s="541"/>
      <c r="K71" s="38"/>
      <c r="L71" s="139"/>
      <c r="M71" s="182"/>
      <c r="N71" s="309"/>
      <c r="O71" s="309"/>
      <c r="P71" s="309"/>
      <c r="Q71" s="309"/>
      <c r="R71" s="309"/>
      <c r="S71" s="309"/>
      <c r="T71" s="309"/>
      <c r="U71" s="705"/>
      <c r="V71" s="22"/>
    </row>
    <row r="72" spans="1:22" ht="13.5" thickBot="1" x14ac:dyDescent="0.25">
      <c r="A72" s="38"/>
      <c r="B72" s="542" t="s">
        <v>162</v>
      </c>
      <c r="C72" s="464"/>
      <c r="D72" s="465"/>
      <c r="E72" s="466"/>
      <c r="F72" s="172"/>
      <c r="G72" s="136"/>
      <c r="H72" s="136"/>
      <c r="I72" s="136"/>
      <c r="J72" s="543"/>
      <c r="K72" s="38"/>
      <c r="L72" s="139"/>
      <c r="M72" s="181"/>
      <c r="N72" s="309"/>
      <c r="O72" s="309"/>
      <c r="P72" s="309"/>
      <c r="Q72" s="309"/>
      <c r="R72" s="309"/>
      <c r="S72" s="309"/>
      <c r="T72" s="309"/>
      <c r="U72" s="29"/>
    </row>
    <row r="73" spans="1:22" ht="13.5" thickTop="1" x14ac:dyDescent="0.2">
      <c r="A73" s="38"/>
      <c r="B73" s="544" t="s">
        <v>83</v>
      </c>
      <c r="C73" s="467"/>
      <c r="D73" s="467"/>
      <c r="E73" s="116"/>
      <c r="F73" s="137"/>
      <c r="G73" s="138"/>
      <c r="H73" s="138"/>
      <c r="I73" s="138"/>
      <c r="J73" s="545"/>
      <c r="K73" s="38"/>
      <c r="L73" s="162"/>
      <c r="M73" s="712"/>
      <c r="N73" s="29"/>
      <c r="O73" s="29"/>
      <c r="P73" s="29"/>
      <c r="Q73" s="29"/>
      <c r="R73" s="29"/>
      <c r="S73" s="29"/>
      <c r="T73" s="29"/>
      <c r="U73" s="29"/>
    </row>
    <row r="74" spans="1:22" ht="13.5" thickBot="1" x14ac:dyDescent="0.25">
      <c r="A74" s="38"/>
      <c r="B74" s="546" t="s">
        <v>161</v>
      </c>
      <c r="C74" s="531"/>
      <c r="D74" s="531"/>
      <c r="E74" s="532"/>
      <c r="F74" s="533"/>
      <c r="G74" s="534"/>
      <c r="H74" s="534"/>
      <c r="I74" s="534"/>
      <c r="J74" s="547"/>
      <c r="K74" s="38"/>
      <c r="L74" s="29"/>
      <c r="M74" s="181"/>
      <c r="N74" s="181"/>
      <c r="O74" s="147"/>
      <c r="P74" s="147"/>
      <c r="Q74" s="147"/>
      <c r="R74" s="147"/>
      <c r="S74" s="147"/>
      <c r="T74" s="147"/>
      <c r="U74" s="29"/>
    </row>
    <row r="75" spans="1:22" ht="14.25" thickTop="1" thickBot="1" x14ac:dyDescent="0.25">
      <c r="A75" s="38"/>
      <c r="B75" s="548" t="s">
        <v>204</v>
      </c>
      <c r="C75" s="530"/>
      <c r="D75" s="114"/>
      <c r="E75" s="523"/>
      <c r="F75" s="521"/>
      <c r="G75" s="522"/>
      <c r="H75" s="522"/>
      <c r="I75" s="522"/>
      <c r="J75" s="549"/>
      <c r="K75" s="38"/>
      <c r="L75" s="29"/>
      <c r="M75" s="181"/>
      <c r="N75" s="31"/>
      <c r="O75" s="31"/>
      <c r="P75" s="31"/>
      <c r="Q75" s="31"/>
      <c r="R75" s="31"/>
      <c r="S75" s="31"/>
      <c r="T75" s="31"/>
      <c r="U75" s="29"/>
    </row>
    <row r="76" spans="1:22" ht="14.25" thickTop="1" thickBot="1" x14ac:dyDescent="0.25">
      <c r="A76" s="38"/>
      <c r="B76" s="550" t="s">
        <v>223</v>
      </c>
      <c r="C76" s="551"/>
      <c r="D76" s="552"/>
      <c r="E76" s="553"/>
      <c r="F76" s="554"/>
      <c r="G76" s="555"/>
      <c r="H76" s="555"/>
      <c r="I76" s="555"/>
      <c r="J76" s="556"/>
      <c r="K76" s="38"/>
      <c r="L76" s="157"/>
      <c r="M76" s="29"/>
      <c r="N76" s="31"/>
      <c r="O76" s="29"/>
      <c r="P76" s="31"/>
      <c r="Q76" s="31"/>
      <c r="R76" s="31"/>
      <c r="S76" s="31"/>
      <c r="T76" s="31"/>
      <c r="U76" s="29"/>
    </row>
    <row r="77" spans="1:22" ht="14.25" thickTop="1" thickBot="1" x14ac:dyDescent="0.25">
      <c r="A77" s="38"/>
      <c r="B77" s="63" t="s">
        <v>238</v>
      </c>
      <c r="C77" s="18"/>
      <c r="K77" s="38"/>
      <c r="L77" s="157"/>
      <c r="M77" s="29"/>
      <c r="N77" s="29"/>
      <c r="O77" s="29"/>
      <c r="P77" s="29"/>
      <c r="Q77" s="29"/>
      <c r="R77" s="29"/>
      <c r="S77" s="29"/>
      <c r="T77" s="29"/>
      <c r="U77" s="29"/>
    </row>
    <row r="78" spans="1:22" ht="13.5" thickTop="1" x14ac:dyDescent="0.2">
      <c r="A78" s="38"/>
      <c r="B78" s="557" t="s">
        <v>166</v>
      </c>
      <c r="C78" s="558"/>
      <c r="D78" s="559"/>
      <c r="E78" s="560"/>
      <c r="F78" s="561"/>
      <c r="G78" s="559"/>
      <c r="H78" s="559"/>
      <c r="I78" s="559"/>
      <c r="J78" s="562"/>
      <c r="K78" s="38"/>
      <c r="L78" s="157"/>
      <c r="M78" s="29"/>
      <c r="N78" s="31"/>
      <c r="O78" s="29"/>
      <c r="P78" s="29"/>
      <c r="Q78" s="29"/>
      <c r="R78" s="29"/>
      <c r="S78" s="29"/>
      <c r="T78" s="29"/>
      <c r="U78" s="29"/>
    </row>
    <row r="79" spans="1:22" x14ac:dyDescent="0.2">
      <c r="A79" s="38"/>
      <c r="B79" s="563" t="s">
        <v>177</v>
      </c>
      <c r="C79" s="456"/>
      <c r="D79" s="225"/>
      <c r="E79" s="274"/>
      <c r="F79" s="226"/>
      <c r="G79" s="227"/>
      <c r="H79" s="227"/>
      <c r="I79" s="227"/>
      <c r="J79" s="564"/>
      <c r="K79" s="38"/>
      <c r="L79" s="157"/>
      <c r="M79" s="29"/>
      <c r="N79" s="31"/>
      <c r="O79" s="29"/>
      <c r="P79" s="31"/>
      <c r="Q79" s="31"/>
      <c r="R79" s="31"/>
      <c r="S79" s="31"/>
      <c r="T79" s="31"/>
      <c r="U79" s="29"/>
    </row>
    <row r="80" spans="1:22" x14ac:dyDescent="0.2">
      <c r="A80" s="38"/>
      <c r="B80" s="563" t="s">
        <v>200</v>
      </c>
      <c r="C80" s="456"/>
      <c r="D80" s="225"/>
      <c r="E80" s="274"/>
      <c r="F80" s="226"/>
      <c r="G80" s="227"/>
      <c r="H80" s="227"/>
      <c r="I80" s="227"/>
      <c r="J80" s="564"/>
      <c r="K80" s="38"/>
      <c r="L80" s="414"/>
      <c r="M80" s="29"/>
      <c r="N80" s="713"/>
      <c r="O80" s="29"/>
      <c r="P80" s="29"/>
      <c r="Q80" s="29"/>
      <c r="R80" s="29"/>
      <c r="S80" s="29"/>
      <c r="T80" s="29"/>
      <c r="U80" s="29"/>
    </row>
    <row r="81" spans="1:21" ht="13.5" thickBot="1" x14ac:dyDescent="0.25">
      <c r="A81" s="38"/>
      <c r="B81" s="563" t="s">
        <v>126</v>
      </c>
      <c r="C81" s="457"/>
      <c r="D81" s="228"/>
      <c r="E81" s="275"/>
      <c r="F81" s="252"/>
      <c r="G81" s="228"/>
      <c r="H81" s="228"/>
      <c r="I81" s="228"/>
      <c r="J81" s="565"/>
      <c r="K81" s="38"/>
      <c r="L81" s="29"/>
      <c r="M81" s="29"/>
      <c r="N81" s="29"/>
      <c r="O81" s="29"/>
      <c r="P81" s="29"/>
      <c r="Q81" s="29"/>
      <c r="R81" s="29"/>
      <c r="S81" s="29"/>
      <c r="T81" s="29"/>
      <c r="U81" s="29"/>
    </row>
    <row r="82" spans="1:21" ht="13.5" thickBot="1" x14ac:dyDescent="0.25">
      <c r="A82" s="38"/>
      <c r="B82" s="566" t="s">
        <v>17</v>
      </c>
      <c r="C82" s="567">
        <f>SUM(C78:C81)</f>
        <v>0</v>
      </c>
      <c r="D82" s="568">
        <f>SUM(D78:D81)</f>
        <v>0</v>
      </c>
      <c r="E82" s="308">
        <f t="shared" ref="E82:J82" si="20">SUM(E78:E81)</f>
        <v>0</v>
      </c>
      <c r="F82" s="569">
        <f t="shared" si="20"/>
        <v>0</v>
      </c>
      <c r="G82" s="569">
        <f t="shared" si="20"/>
        <v>0</v>
      </c>
      <c r="H82" s="569">
        <f t="shared" si="20"/>
        <v>0</v>
      </c>
      <c r="I82" s="569">
        <f t="shared" si="20"/>
        <v>0</v>
      </c>
      <c r="J82" s="570">
        <f t="shared" si="20"/>
        <v>0</v>
      </c>
      <c r="K82" s="38"/>
    </row>
    <row r="83" spans="1:21" ht="14.25" thickTop="1" thickBot="1" x14ac:dyDescent="0.25">
      <c r="A83" s="38"/>
      <c r="B83" s="665" t="s">
        <v>239</v>
      </c>
      <c r="C83" s="18"/>
      <c r="K83" s="38"/>
      <c r="L83" s="29"/>
      <c r="M83" s="181"/>
      <c r="N83" s="31"/>
      <c r="O83" s="31"/>
      <c r="P83" s="31"/>
      <c r="Q83" s="31"/>
      <c r="R83" s="31"/>
      <c r="S83" s="31"/>
      <c r="T83" s="31"/>
    </row>
    <row r="84" spans="1:21" ht="13.5" thickTop="1" x14ac:dyDescent="0.2">
      <c r="A84" s="38"/>
      <c r="B84" s="535" t="s">
        <v>84</v>
      </c>
      <c r="C84" s="666"/>
      <c r="D84" s="667">
        <v>1</v>
      </c>
      <c r="E84" s="668">
        <f t="shared" ref="E84:F89" si="21">D84</f>
        <v>1</v>
      </c>
      <c r="F84" s="669">
        <f>E84</f>
        <v>1</v>
      </c>
      <c r="G84" s="667">
        <f t="shared" ref="G84:J89" si="22">$F84</f>
        <v>1</v>
      </c>
      <c r="H84" s="667">
        <f t="shared" si="22"/>
        <v>1</v>
      </c>
      <c r="I84" s="667">
        <f t="shared" si="22"/>
        <v>1</v>
      </c>
      <c r="J84" s="670">
        <f t="shared" si="22"/>
        <v>1</v>
      </c>
      <c r="K84" s="38"/>
      <c r="L84" s="19" t="s">
        <v>189</v>
      </c>
      <c r="N84" s="62" t="s">
        <v>119</v>
      </c>
      <c r="U84" s="18"/>
    </row>
    <row r="85" spans="1:21" x14ac:dyDescent="0.2">
      <c r="A85" s="38"/>
      <c r="B85" s="542" t="s">
        <v>85</v>
      </c>
      <c r="C85" s="251"/>
      <c r="D85" s="249">
        <v>1</v>
      </c>
      <c r="E85" s="250">
        <f t="shared" si="21"/>
        <v>1</v>
      </c>
      <c r="F85" s="396">
        <f>E85</f>
        <v>1</v>
      </c>
      <c r="G85" s="249">
        <f t="shared" si="22"/>
        <v>1</v>
      </c>
      <c r="H85" s="249">
        <f t="shared" si="22"/>
        <v>1</v>
      </c>
      <c r="I85" s="249">
        <f t="shared" si="22"/>
        <v>1</v>
      </c>
      <c r="J85" s="571">
        <f t="shared" si="22"/>
        <v>1</v>
      </c>
      <c r="K85" s="38"/>
      <c r="L85" s="19" t="s">
        <v>189</v>
      </c>
      <c r="N85" s="62" t="s">
        <v>118</v>
      </c>
      <c r="U85" s="18"/>
    </row>
    <row r="86" spans="1:21" x14ac:dyDescent="0.2">
      <c r="A86" s="38"/>
      <c r="B86" s="542" t="s">
        <v>86</v>
      </c>
      <c r="C86" s="251"/>
      <c r="D86" s="249">
        <v>1</v>
      </c>
      <c r="E86" s="250">
        <f t="shared" si="21"/>
        <v>1</v>
      </c>
      <c r="F86" s="396">
        <f t="shared" si="21"/>
        <v>1</v>
      </c>
      <c r="G86" s="249">
        <f t="shared" si="22"/>
        <v>1</v>
      </c>
      <c r="H86" s="249">
        <f t="shared" si="22"/>
        <v>1</v>
      </c>
      <c r="I86" s="249">
        <f t="shared" si="22"/>
        <v>1</v>
      </c>
      <c r="J86" s="571">
        <f t="shared" si="22"/>
        <v>1</v>
      </c>
      <c r="K86" s="38"/>
      <c r="L86" s="19" t="s">
        <v>189</v>
      </c>
      <c r="N86" s="62" t="s">
        <v>116</v>
      </c>
      <c r="U86" s="18"/>
    </row>
    <row r="87" spans="1:21" x14ac:dyDescent="0.2">
      <c r="A87" s="38"/>
      <c r="B87" s="542" t="s">
        <v>87</v>
      </c>
      <c r="C87" s="251"/>
      <c r="D87" s="249">
        <v>1</v>
      </c>
      <c r="E87" s="250">
        <f t="shared" si="21"/>
        <v>1</v>
      </c>
      <c r="F87" s="396">
        <f>E87</f>
        <v>1</v>
      </c>
      <c r="G87" s="249">
        <f t="shared" si="22"/>
        <v>1</v>
      </c>
      <c r="H87" s="249">
        <f t="shared" si="22"/>
        <v>1</v>
      </c>
      <c r="I87" s="249">
        <f t="shared" si="22"/>
        <v>1</v>
      </c>
      <c r="J87" s="571">
        <f t="shared" si="22"/>
        <v>1</v>
      </c>
      <c r="K87" s="38"/>
      <c r="L87" s="19" t="s">
        <v>189</v>
      </c>
      <c r="N87" s="62" t="s">
        <v>117</v>
      </c>
      <c r="U87" s="18"/>
    </row>
    <row r="88" spans="1:21" x14ac:dyDescent="0.2">
      <c r="A88" s="38"/>
      <c r="B88" s="542" t="s">
        <v>112</v>
      </c>
      <c r="C88" s="251"/>
      <c r="D88" s="249">
        <v>1</v>
      </c>
      <c r="E88" s="250">
        <f t="shared" si="21"/>
        <v>1</v>
      </c>
      <c r="F88" s="396">
        <f t="shared" si="21"/>
        <v>1</v>
      </c>
      <c r="G88" s="249">
        <f t="shared" si="22"/>
        <v>1</v>
      </c>
      <c r="H88" s="249">
        <f t="shared" si="22"/>
        <v>1</v>
      </c>
      <c r="I88" s="249">
        <f t="shared" si="22"/>
        <v>1</v>
      </c>
      <c r="J88" s="571">
        <f t="shared" si="22"/>
        <v>1</v>
      </c>
      <c r="K88" s="38"/>
      <c r="L88" s="19" t="s">
        <v>189</v>
      </c>
      <c r="N88" s="62" t="s">
        <v>115</v>
      </c>
      <c r="U88" s="18"/>
    </row>
    <row r="89" spans="1:21" x14ac:dyDescent="0.2">
      <c r="A89" s="38"/>
      <c r="B89" s="542" t="s">
        <v>88</v>
      </c>
      <c r="C89" s="251"/>
      <c r="D89" s="249">
        <v>1</v>
      </c>
      <c r="E89" s="250">
        <f t="shared" si="21"/>
        <v>1</v>
      </c>
      <c r="F89" s="396">
        <f>E89</f>
        <v>1</v>
      </c>
      <c r="G89" s="249">
        <f t="shared" si="22"/>
        <v>1</v>
      </c>
      <c r="H89" s="249">
        <f t="shared" si="22"/>
        <v>1</v>
      </c>
      <c r="I89" s="249">
        <f t="shared" si="22"/>
        <v>1</v>
      </c>
      <c r="J89" s="571">
        <f t="shared" si="22"/>
        <v>1</v>
      </c>
      <c r="K89" s="38"/>
      <c r="L89" s="19" t="s">
        <v>189</v>
      </c>
      <c r="N89" s="62" t="s">
        <v>114</v>
      </c>
      <c r="U89" s="18"/>
    </row>
    <row r="90" spans="1:21" ht="13.5" thickBot="1" x14ac:dyDescent="0.25">
      <c r="A90" s="38"/>
      <c r="B90" s="671" t="s">
        <v>99</v>
      </c>
      <c r="C90" s="672"/>
      <c r="D90" s="673"/>
      <c r="E90" s="674"/>
      <c r="F90" s="675" t="s">
        <v>113</v>
      </c>
      <c r="G90" s="37"/>
      <c r="H90" s="37"/>
      <c r="I90" s="676"/>
      <c r="J90" s="677"/>
      <c r="K90" s="38"/>
      <c r="U90" s="18"/>
    </row>
    <row r="91" spans="1:21" ht="14.25" thickTop="1" thickBot="1" x14ac:dyDescent="0.25">
      <c r="A91" s="38"/>
      <c r="B91" s="686" t="s">
        <v>240</v>
      </c>
      <c r="C91" s="682"/>
      <c r="D91" s="661"/>
      <c r="E91" s="661"/>
      <c r="F91" s="683"/>
      <c r="G91" s="684"/>
      <c r="H91" s="684"/>
      <c r="I91" s="685"/>
      <c r="J91" s="685"/>
      <c r="K91" s="38"/>
      <c r="U91" s="18"/>
    </row>
    <row r="92" spans="1:21" ht="14.25" thickTop="1" thickBot="1" x14ac:dyDescent="0.25">
      <c r="A92" s="38"/>
      <c r="B92" s="660" t="s">
        <v>185</v>
      </c>
      <c r="C92" s="661"/>
      <c r="D92" s="661"/>
      <c r="E92" s="662"/>
      <c r="F92" s="663"/>
      <c r="G92" s="663"/>
      <c r="H92" s="663"/>
      <c r="I92" s="663"/>
      <c r="J92" s="664"/>
      <c r="K92" s="38"/>
      <c r="U92" s="18"/>
    </row>
    <row r="93" spans="1:21" ht="13.5" thickTop="1" x14ac:dyDescent="0.2">
      <c r="A93" s="38"/>
      <c r="B93" s="50" t="s">
        <v>105</v>
      </c>
      <c r="C93" s="50" t="s">
        <v>228</v>
      </c>
      <c r="D93" s="29"/>
      <c r="E93" s="520" t="str">
        <f t="shared" ref="E93:J93" si="23">IF(E10=0,"-",((E10+E15+E16+E17)-((-E19)+(-E20)+(-E21)+(-E23)+(E24)+(-E72)))/(E10+E15+E16+E17))</f>
        <v>-</v>
      </c>
      <c r="F93" s="17" t="str">
        <f t="shared" si="23"/>
        <v>-</v>
      </c>
      <c r="G93" s="17" t="str">
        <f t="shared" si="23"/>
        <v>-</v>
      </c>
      <c r="H93" s="17" t="str">
        <f t="shared" si="23"/>
        <v>-</v>
      </c>
      <c r="I93" s="17" t="str">
        <f t="shared" si="23"/>
        <v>-</v>
      </c>
      <c r="J93" s="17" t="str">
        <f t="shared" si="23"/>
        <v>-</v>
      </c>
      <c r="K93" s="38"/>
      <c r="L93" s="60" t="s">
        <v>124</v>
      </c>
      <c r="M93" s="60"/>
      <c r="N93" s="19" t="s">
        <v>194</v>
      </c>
      <c r="U93" s="18"/>
    </row>
    <row r="94" spans="1:21" x14ac:dyDescent="0.2">
      <c r="A94" s="38"/>
      <c r="B94" s="50" t="s">
        <v>106</v>
      </c>
      <c r="C94" s="50" t="s">
        <v>228</v>
      </c>
      <c r="D94" s="29"/>
      <c r="E94" s="364">
        <f t="shared" ref="E94:J94" si="24">IF(E10=0,0,E89)</f>
        <v>0</v>
      </c>
      <c r="F94" s="51">
        <f t="shared" si="24"/>
        <v>0</v>
      </c>
      <c r="G94" s="51">
        <f t="shared" si="24"/>
        <v>0</v>
      </c>
      <c r="H94" s="51">
        <f t="shared" si="24"/>
        <v>0</v>
      </c>
      <c r="I94" s="51">
        <f t="shared" si="24"/>
        <v>0</v>
      </c>
      <c r="J94" s="51">
        <f t="shared" si="24"/>
        <v>0</v>
      </c>
      <c r="K94" s="38"/>
      <c r="L94" s="60" t="s">
        <v>124</v>
      </c>
      <c r="M94" s="60"/>
      <c r="N94" s="60"/>
      <c r="U94" s="18"/>
    </row>
    <row r="95" spans="1:21" ht="13.5" thickBot="1" x14ac:dyDescent="0.25">
      <c r="A95" s="38"/>
      <c r="B95" s="50" t="s">
        <v>107</v>
      </c>
      <c r="C95" s="679" t="s">
        <v>228</v>
      </c>
      <c r="D95" s="29"/>
      <c r="E95" s="365" t="str">
        <f t="shared" ref="E95:J95" si="25">IF(E10=0,"-",((-E13)+(-E19)+(-E20)+(-E21)+(-E23)+(E24)+(-E72))/(E10+E15+E16+E17))</f>
        <v>-</v>
      </c>
      <c r="F95" s="166" t="str">
        <f t="shared" si="25"/>
        <v>-</v>
      </c>
      <c r="G95" s="166" t="str">
        <f t="shared" si="25"/>
        <v>-</v>
      </c>
      <c r="H95" s="166" t="str">
        <f t="shared" si="25"/>
        <v>-</v>
      </c>
      <c r="I95" s="166" t="str">
        <f t="shared" si="25"/>
        <v>-</v>
      </c>
      <c r="J95" s="166" t="str">
        <f t="shared" si="25"/>
        <v>-</v>
      </c>
      <c r="K95" s="38"/>
      <c r="L95" s="60" t="s">
        <v>124</v>
      </c>
      <c r="M95" s="60"/>
      <c r="N95" s="60"/>
      <c r="U95" s="18"/>
    </row>
    <row r="96" spans="1:21" ht="17.25" thickTop="1" thickBot="1" x14ac:dyDescent="0.3">
      <c r="A96" s="38"/>
      <c r="B96" s="74" t="s">
        <v>226</v>
      </c>
      <c r="C96" s="55"/>
      <c r="D96" s="55"/>
      <c r="E96" s="55"/>
      <c r="F96" s="55"/>
      <c r="G96" s="268" t="s">
        <v>176</v>
      </c>
      <c r="H96" s="55"/>
      <c r="I96" s="55"/>
      <c r="J96" s="56"/>
      <c r="K96" s="433"/>
      <c r="L96" s="22" t="s">
        <v>133</v>
      </c>
      <c r="U96" s="18"/>
    </row>
    <row r="97" spans="1:32" ht="13.5" thickTop="1" x14ac:dyDescent="0.2">
      <c r="A97" s="38"/>
      <c r="B97" s="165" t="s">
        <v>160</v>
      </c>
      <c r="C97" s="267" t="s">
        <v>167</v>
      </c>
      <c r="D97" s="258"/>
      <c r="E97" s="259"/>
      <c r="F97" s="260" t="s">
        <v>40</v>
      </c>
      <c r="G97" s="261" t="s">
        <v>41</v>
      </c>
      <c r="H97" s="261" t="s">
        <v>42</v>
      </c>
      <c r="I97" s="261" t="s">
        <v>43</v>
      </c>
      <c r="J97" s="383" t="s">
        <v>44</v>
      </c>
      <c r="K97" s="48"/>
      <c r="U97" s="18"/>
    </row>
    <row r="98" spans="1:32" x14ac:dyDescent="0.2">
      <c r="A98" s="38"/>
      <c r="B98" s="164" t="s">
        <v>159</v>
      </c>
      <c r="C98" s="191"/>
      <c r="D98" s="360"/>
      <c r="E98" s="262" t="str">
        <f t="shared" ref="E98:J98" si="26">E6</f>
        <v>Year 0</v>
      </c>
      <c r="F98" s="359">
        <f t="shared" si="26"/>
        <v>1</v>
      </c>
      <c r="G98" s="360">
        <f t="shared" si="26"/>
        <v>2</v>
      </c>
      <c r="H98" s="360">
        <f t="shared" si="26"/>
        <v>3</v>
      </c>
      <c r="I98" s="360">
        <f t="shared" si="26"/>
        <v>4</v>
      </c>
      <c r="J98" s="384">
        <f t="shared" si="26"/>
        <v>5</v>
      </c>
      <c r="K98" s="48"/>
      <c r="U98" s="18"/>
    </row>
    <row r="99" spans="1:32" x14ac:dyDescent="0.2">
      <c r="A99" s="38"/>
      <c r="B99" s="202" t="s">
        <v>89</v>
      </c>
      <c r="C99" s="59"/>
      <c r="D99" s="59" t="s">
        <v>45</v>
      </c>
      <c r="E99" s="233">
        <v>0.5</v>
      </c>
      <c r="F99" s="397">
        <f>E99</f>
        <v>0.5</v>
      </c>
      <c r="G99" s="232">
        <f t="shared" ref="G99:J101" si="27">$F99</f>
        <v>0.5</v>
      </c>
      <c r="H99" s="232">
        <f t="shared" si="27"/>
        <v>0.5</v>
      </c>
      <c r="I99" s="232">
        <f t="shared" si="27"/>
        <v>0.5</v>
      </c>
      <c r="J99" s="385">
        <f t="shared" si="27"/>
        <v>0.5</v>
      </c>
      <c r="K99" s="48"/>
      <c r="L99" s="19" t="s">
        <v>189</v>
      </c>
      <c r="N99" s="18" t="s">
        <v>102</v>
      </c>
      <c r="U99" s="18"/>
    </row>
    <row r="100" spans="1:32" x14ac:dyDescent="0.2">
      <c r="A100" s="38"/>
      <c r="B100" s="202" t="s">
        <v>37</v>
      </c>
      <c r="C100" s="59"/>
      <c r="D100" s="59" t="s">
        <v>45</v>
      </c>
      <c r="E100" s="233">
        <v>1</v>
      </c>
      <c r="F100" s="397">
        <f>E100</f>
        <v>1</v>
      </c>
      <c r="G100" s="232">
        <f t="shared" si="27"/>
        <v>1</v>
      </c>
      <c r="H100" s="232">
        <f t="shared" si="27"/>
        <v>1</v>
      </c>
      <c r="I100" s="232">
        <f t="shared" si="27"/>
        <v>1</v>
      </c>
      <c r="J100" s="385">
        <f t="shared" si="27"/>
        <v>1</v>
      </c>
      <c r="K100" s="48"/>
      <c r="L100" s="19" t="s">
        <v>189</v>
      </c>
      <c r="N100" s="40" t="s">
        <v>100</v>
      </c>
      <c r="U100" s="18"/>
    </row>
    <row r="101" spans="1:32" ht="13.5" thickBot="1" x14ac:dyDescent="0.25">
      <c r="A101" s="38"/>
      <c r="B101" s="204" t="s">
        <v>38</v>
      </c>
      <c r="C101" s="317"/>
      <c r="D101" s="315" t="s">
        <v>45</v>
      </c>
      <c r="E101" s="235">
        <v>1</v>
      </c>
      <c r="F101" s="398">
        <f>E101</f>
        <v>1</v>
      </c>
      <c r="G101" s="234">
        <f t="shared" si="27"/>
        <v>1</v>
      </c>
      <c r="H101" s="234">
        <f t="shared" si="27"/>
        <v>1</v>
      </c>
      <c r="I101" s="234">
        <f t="shared" si="27"/>
        <v>1</v>
      </c>
      <c r="J101" s="386">
        <f t="shared" si="27"/>
        <v>1</v>
      </c>
      <c r="K101" s="48"/>
      <c r="L101" s="19" t="s">
        <v>189</v>
      </c>
      <c r="M101" s="40"/>
      <c r="N101" s="157" t="s">
        <v>143</v>
      </c>
      <c r="U101" s="18"/>
    </row>
    <row r="102" spans="1:32" ht="13.5" thickTop="1" x14ac:dyDescent="0.2">
      <c r="A102" s="38"/>
      <c r="B102" s="202" t="s">
        <v>168</v>
      </c>
      <c r="C102" s="517"/>
      <c r="D102" s="316" t="s">
        <v>198</v>
      </c>
      <c r="E102" s="289" t="s">
        <v>179</v>
      </c>
      <c r="F102" s="290"/>
      <c r="G102" s="290"/>
      <c r="H102" s="290"/>
      <c r="I102" s="290"/>
      <c r="J102" s="387"/>
      <c r="K102" s="48"/>
      <c r="L102" s="321" t="s">
        <v>190</v>
      </c>
      <c r="M102" s="320"/>
      <c r="N102" s="157" t="s">
        <v>231</v>
      </c>
      <c r="U102" s="18"/>
    </row>
    <row r="103" spans="1:32" x14ac:dyDescent="0.2">
      <c r="A103" s="38"/>
      <c r="B103" s="202" t="s">
        <v>169</v>
      </c>
      <c r="C103" s="104"/>
      <c r="D103" s="238" t="s">
        <v>198</v>
      </c>
      <c r="E103" s="289" t="s">
        <v>180</v>
      </c>
      <c r="F103" s="290"/>
      <c r="G103" s="290"/>
      <c r="H103" s="290"/>
      <c r="I103" s="290"/>
      <c r="J103" s="387"/>
      <c r="K103" s="48"/>
      <c r="L103" s="321" t="s">
        <v>190</v>
      </c>
      <c r="M103" s="156"/>
      <c r="N103" s="157" t="s">
        <v>232</v>
      </c>
      <c r="U103" s="18"/>
    </row>
    <row r="104" spans="1:32" ht="15.75" thickBot="1" x14ac:dyDescent="0.4">
      <c r="A104" s="38"/>
      <c r="B104" s="203" t="s">
        <v>170</v>
      </c>
      <c r="C104" s="239"/>
      <c r="D104" s="394" t="s">
        <v>198</v>
      </c>
      <c r="E104" s="289" t="s">
        <v>181</v>
      </c>
      <c r="F104" s="291"/>
      <c r="G104" s="291"/>
      <c r="H104" s="291"/>
      <c r="I104" s="291"/>
      <c r="J104" s="388"/>
      <c r="K104" s="48"/>
      <c r="L104" s="321" t="s">
        <v>190</v>
      </c>
      <c r="M104" s="156"/>
      <c r="N104" s="157" t="s">
        <v>233</v>
      </c>
      <c r="U104" s="18"/>
    </row>
    <row r="105" spans="1:32" ht="13.5" thickBot="1" x14ac:dyDescent="0.25">
      <c r="A105" s="38"/>
      <c r="B105" s="73" t="s">
        <v>77</v>
      </c>
      <c r="C105" s="173"/>
      <c r="D105" s="113"/>
      <c r="E105" s="112"/>
      <c r="F105" s="112"/>
      <c r="G105" s="112"/>
      <c r="H105" s="112"/>
      <c r="I105" s="112"/>
      <c r="J105" s="389"/>
      <c r="K105" s="48"/>
      <c r="L105" s="29"/>
      <c r="M105" s="29"/>
      <c r="N105" s="29"/>
      <c r="O105" s="29"/>
      <c r="P105" s="29"/>
      <c r="Q105" s="29"/>
      <c r="R105" s="29"/>
      <c r="S105" s="29"/>
      <c r="T105" s="29"/>
      <c r="U105" s="29"/>
    </row>
    <row r="106" spans="1:32" x14ac:dyDescent="0.2">
      <c r="A106" s="38"/>
      <c r="B106" s="189" t="s">
        <v>158</v>
      </c>
      <c r="C106" s="59"/>
      <c r="D106" s="59" t="s">
        <v>110</v>
      </c>
      <c r="E106" s="292"/>
      <c r="F106" s="399">
        <f>IF(F10&gt;0,E106,0)</f>
        <v>0</v>
      </c>
      <c r="G106" s="293">
        <f>IF(G10&gt;0,$F106,0)</f>
        <v>0</v>
      </c>
      <c r="H106" s="293">
        <f>IF(H10&gt;0,$F106,0)</f>
        <v>0</v>
      </c>
      <c r="I106" s="293">
        <f>IF(I10&gt;0,$F106,0)</f>
        <v>0</v>
      </c>
      <c r="J106" s="390">
        <f>IF(J10&gt;0,$F106,0)</f>
        <v>0</v>
      </c>
      <c r="K106" s="48"/>
      <c r="L106" s="19" t="s">
        <v>193</v>
      </c>
      <c r="N106" s="162" t="s">
        <v>137</v>
      </c>
      <c r="P106" s="28"/>
      <c r="Q106" s="28"/>
      <c r="R106" s="28"/>
      <c r="S106" s="28"/>
      <c r="T106" s="28">
        <f>T74</f>
        <v>0</v>
      </c>
    </row>
    <row r="107" spans="1:32" x14ac:dyDescent="0.2">
      <c r="A107" s="38"/>
      <c r="B107" s="202" t="s">
        <v>125</v>
      </c>
      <c r="C107" s="59"/>
      <c r="D107" s="59" t="s">
        <v>78</v>
      </c>
      <c r="E107" s="233">
        <v>0.5</v>
      </c>
      <c r="F107" s="400">
        <f>E107</f>
        <v>0.5</v>
      </c>
      <c r="G107" s="236">
        <f t="shared" ref="G107:I109" si="28">$F107</f>
        <v>0.5</v>
      </c>
      <c r="H107" s="236">
        <f t="shared" si="28"/>
        <v>0.5</v>
      </c>
      <c r="I107" s="236">
        <f t="shared" si="28"/>
        <v>0.5</v>
      </c>
      <c r="J107" s="385">
        <f>$F107</f>
        <v>0.5</v>
      </c>
      <c r="K107" s="48"/>
      <c r="L107" s="19" t="s">
        <v>193</v>
      </c>
      <c r="M107" s="148"/>
      <c r="N107" s="18" t="s">
        <v>103</v>
      </c>
      <c r="P107" s="419"/>
      <c r="Q107" s="419"/>
      <c r="R107" s="419"/>
      <c r="S107" s="419"/>
      <c r="T107" s="419"/>
      <c r="U107" s="29"/>
      <c r="W107" s="29"/>
      <c r="X107" s="29"/>
      <c r="Y107" s="29"/>
      <c r="Z107" s="29"/>
      <c r="AA107" s="29"/>
      <c r="AB107" s="29"/>
      <c r="AC107" s="29"/>
      <c r="AD107" s="29"/>
      <c r="AE107" s="29"/>
      <c r="AF107" s="29"/>
    </row>
    <row r="108" spans="1:32" x14ac:dyDescent="0.2">
      <c r="A108" s="38"/>
      <c r="B108" s="202" t="s">
        <v>79</v>
      </c>
      <c r="C108" s="59"/>
      <c r="D108" s="59" t="s">
        <v>78</v>
      </c>
      <c r="E108" s="233">
        <v>1</v>
      </c>
      <c r="F108" s="400">
        <f>E108</f>
        <v>1</v>
      </c>
      <c r="G108" s="236">
        <f t="shared" si="28"/>
        <v>1</v>
      </c>
      <c r="H108" s="236">
        <f t="shared" si="28"/>
        <v>1</v>
      </c>
      <c r="I108" s="236">
        <f t="shared" si="28"/>
        <v>1</v>
      </c>
      <c r="J108" s="385">
        <f>$F108</f>
        <v>1</v>
      </c>
      <c r="K108" s="48"/>
      <c r="L108" s="19" t="s">
        <v>193</v>
      </c>
      <c r="N108" s="18" t="s">
        <v>104</v>
      </c>
      <c r="P108" s="511"/>
      <c r="Q108" s="511"/>
      <c r="R108" s="511"/>
      <c r="S108" s="511"/>
      <c r="T108" s="511"/>
      <c r="U108" s="29"/>
      <c r="W108" s="29"/>
      <c r="X108" s="416"/>
      <c r="Y108" s="416"/>
      <c r="Z108" s="416"/>
      <c r="AA108" s="416"/>
      <c r="AB108" s="416"/>
      <c r="AC108" s="416"/>
      <c r="AD108" s="416"/>
      <c r="AE108" s="29"/>
      <c r="AF108" s="29"/>
    </row>
    <row r="109" spans="1:32" ht="13.5" thickBot="1" x14ac:dyDescent="0.25">
      <c r="A109" s="38"/>
      <c r="B109" s="204" t="s">
        <v>80</v>
      </c>
      <c r="C109" s="53"/>
      <c r="D109" s="53" t="s">
        <v>78</v>
      </c>
      <c r="E109" s="237">
        <v>1</v>
      </c>
      <c r="F109" s="400">
        <f>E109</f>
        <v>1</v>
      </c>
      <c r="G109" s="236">
        <f t="shared" si="28"/>
        <v>1</v>
      </c>
      <c r="H109" s="236">
        <f t="shared" si="28"/>
        <v>1</v>
      </c>
      <c r="I109" s="236">
        <f t="shared" si="28"/>
        <v>1</v>
      </c>
      <c r="J109" s="385">
        <f>$F109</f>
        <v>1</v>
      </c>
      <c r="K109" s="48"/>
      <c r="L109" s="19" t="s">
        <v>193</v>
      </c>
      <c r="M109" s="40"/>
      <c r="N109" s="40" t="s">
        <v>101</v>
      </c>
      <c r="P109" s="87"/>
      <c r="Q109" s="87"/>
      <c r="R109" s="87"/>
      <c r="S109" s="87"/>
      <c r="T109" s="87"/>
      <c r="U109" s="29"/>
      <c r="V109" s="49"/>
      <c r="W109" s="410"/>
      <c r="X109" s="31"/>
      <c r="Y109" s="31"/>
      <c r="Z109" s="31"/>
      <c r="AA109" s="31"/>
      <c r="AB109" s="31"/>
      <c r="AC109" s="31"/>
      <c r="AD109" s="31"/>
      <c r="AE109" s="29"/>
      <c r="AF109" s="29"/>
    </row>
    <row r="110" spans="1:32" ht="13.5" thickTop="1" x14ac:dyDescent="0.2">
      <c r="A110" s="38"/>
      <c r="B110" s="205" t="s">
        <v>171</v>
      </c>
      <c r="C110" s="294"/>
      <c r="D110" s="395" t="s">
        <v>198</v>
      </c>
      <c r="E110" s="295" t="s">
        <v>182</v>
      </c>
      <c r="F110" s="296"/>
      <c r="G110" s="296"/>
      <c r="H110" s="296"/>
      <c r="I110" s="296"/>
      <c r="J110" s="391"/>
      <c r="K110" s="48"/>
      <c r="L110" s="321" t="s">
        <v>190</v>
      </c>
      <c r="M110" s="156"/>
      <c r="N110" s="157" t="s">
        <v>234</v>
      </c>
      <c r="P110" s="408"/>
      <c r="Q110" s="408"/>
      <c r="R110" s="408"/>
      <c r="S110" s="408"/>
      <c r="T110" s="408"/>
      <c r="U110" s="29"/>
      <c r="W110" s="410"/>
      <c r="X110" s="31"/>
      <c r="Y110" s="31"/>
      <c r="Z110" s="31"/>
      <c r="AA110" s="31"/>
      <c r="AB110" s="31"/>
      <c r="AC110" s="31"/>
      <c r="AD110" s="31"/>
      <c r="AE110" s="29"/>
      <c r="AF110" s="29"/>
    </row>
    <row r="111" spans="1:32" x14ac:dyDescent="0.2">
      <c r="A111" s="38"/>
      <c r="B111" s="224" t="s">
        <v>172</v>
      </c>
      <c r="C111" s="297"/>
      <c r="D111" s="298" t="s">
        <v>198</v>
      </c>
      <c r="E111" s="289" t="s">
        <v>183</v>
      </c>
      <c r="F111" s="290"/>
      <c r="G111" s="290"/>
      <c r="H111" s="290"/>
      <c r="I111" s="290"/>
      <c r="J111" s="387"/>
      <c r="K111" s="48"/>
      <c r="L111" s="321" t="s">
        <v>190</v>
      </c>
      <c r="M111" s="156"/>
      <c r="N111" s="157" t="s">
        <v>235</v>
      </c>
      <c r="P111" s="87"/>
      <c r="Q111" s="87"/>
      <c r="R111" s="87"/>
      <c r="S111" s="87"/>
      <c r="T111" s="87"/>
      <c r="U111" s="29"/>
      <c r="W111" s="410"/>
      <c r="X111" s="31"/>
      <c r="Y111" s="31"/>
      <c r="Z111" s="31"/>
      <c r="AA111" s="31"/>
      <c r="AB111" s="31"/>
      <c r="AC111" s="31"/>
      <c r="AD111" s="31"/>
      <c r="AE111" s="29"/>
      <c r="AF111" s="29"/>
    </row>
    <row r="112" spans="1:32" ht="15.75" thickBot="1" x14ac:dyDescent="0.4">
      <c r="A112" s="38"/>
      <c r="B112" s="223" t="s">
        <v>173</v>
      </c>
      <c r="C112" s="588"/>
      <c r="D112" s="589" t="s">
        <v>198</v>
      </c>
      <c r="E112" s="610" t="s">
        <v>184</v>
      </c>
      <c r="F112" s="291"/>
      <c r="G112" s="291"/>
      <c r="H112" s="291"/>
      <c r="I112" s="291"/>
      <c r="J112" s="388"/>
      <c r="K112" s="48"/>
      <c r="L112" s="321" t="s">
        <v>190</v>
      </c>
      <c r="M112" s="156"/>
      <c r="N112" s="157" t="s">
        <v>236</v>
      </c>
      <c r="P112" s="87"/>
      <c r="Q112" s="87"/>
      <c r="R112" s="87"/>
      <c r="S112" s="87"/>
      <c r="T112" s="87"/>
      <c r="U112" s="29"/>
      <c r="W112" s="410"/>
      <c r="X112" s="31"/>
      <c r="Y112" s="31"/>
      <c r="Z112" s="31"/>
      <c r="AA112" s="31"/>
      <c r="AB112" s="31"/>
      <c r="AC112" s="31"/>
      <c r="AD112" s="31"/>
      <c r="AE112" s="29"/>
      <c r="AF112" s="29"/>
    </row>
    <row r="113" spans="1:32" ht="16.5" thickTop="1" thickBot="1" x14ac:dyDescent="0.4">
      <c r="A113" s="38"/>
      <c r="B113" s="269" t="s">
        <v>224</v>
      </c>
      <c r="C113" s="590"/>
      <c r="D113" s="591"/>
      <c r="E113" s="613" t="str">
        <f t="shared" ref="E113:J113" si="29">E6</f>
        <v>Year 0</v>
      </c>
      <c r="F113" s="611">
        <f t="shared" si="29"/>
        <v>1</v>
      </c>
      <c r="G113" s="611">
        <f t="shared" si="29"/>
        <v>2</v>
      </c>
      <c r="H113" s="611">
        <f t="shared" si="29"/>
        <v>3</v>
      </c>
      <c r="I113" s="611">
        <f t="shared" si="29"/>
        <v>4</v>
      </c>
      <c r="J113" s="612">
        <f t="shared" si="29"/>
        <v>5</v>
      </c>
      <c r="K113" s="48"/>
      <c r="L113" s="321"/>
      <c r="M113" s="156"/>
      <c r="N113" s="157"/>
      <c r="P113" s="87"/>
      <c r="Q113" s="87"/>
      <c r="R113" s="87"/>
      <c r="S113" s="87"/>
      <c r="T113" s="87"/>
      <c r="U113" s="29"/>
      <c r="W113" s="410"/>
      <c r="X113" s="31"/>
      <c r="Y113" s="31"/>
      <c r="Z113" s="31"/>
      <c r="AA113" s="31"/>
      <c r="AB113" s="31"/>
      <c r="AC113" s="31"/>
      <c r="AD113" s="31"/>
      <c r="AE113" s="29"/>
      <c r="AF113" s="29"/>
    </row>
    <row r="114" spans="1:32" ht="14.25" thickTop="1" thickBot="1" x14ac:dyDescent="0.25">
      <c r="A114" s="38"/>
      <c r="B114" s="276" t="s">
        <v>229</v>
      </c>
      <c r="C114" s="484">
        <f>C90</f>
        <v>0</v>
      </c>
      <c r="D114" s="600" t="s">
        <v>225</v>
      </c>
      <c r="E114" s="614">
        <v>1</v>
      </c>
      <c r="F114" s="419">
        <f>NPV(C90,1)</f>
        <v>1</v>
      </c>
      <c r="G114" s="419">
        <f>NPV(C90,0,1)</f>
        <v>1</v>
      </c>
      <c r="H114" s="419">
        <f>NPV(C90,0,0,1)</f>
        <v>1</v>
      </c>
      <c r="I114" s="419">
        <f>NPV(C90,0,0,0,1)</f>
        <v>1</v>
      </c>
      <c r="J114" s="687">
        <f>NPV(C90,0,0,0,0,1)</f>
        <v>1</v>
      </c>
      <c r="K114" s="48"/>
      <c r="L114" s="410"/>
      <c r="M114" s="29"/>
      <c r="N114" s="29"/>
      <c r="O114" s="87"/>
      <c r="P114" s="87"/>
      <c r="Q114" s="87"/>
      <c r="R114" s="87"/>
      <c r="S114" s="87"/>
      <c r="T114" s="87"/>
      <c r="U114" s="29"/>
      <c r="W114" s="410"/>
      <c r="X114" s="31"/>
      <c r="Y114" s="31"/>
      <c r="Z114" s="31"/>
      <c r="AA114" s="31"/>
      <c r="AB114" s="31"/>
      <c r="AC114" s="31"/>
      <c r="AD114" s="31"/>
      <c r="AE114" s="29"/>
      <c r="AF114" s="29"/>
    </row>
    <row r="115" spans="1:32" ht="14.25" thickTop="1" thickBot="1" x14ac:dyDescent="0.25">
      <c r="A115" s="38"/>
      <c r="B115" s="434" t="s">
        <v>241</v>
      </c>
      <c r="C115" s="253"/>
      <c r="D115" s="601">
        <f>SUM(F115:J115)</f>
        <v>0</v>
      </c>
      <c r="E115" s="372"/>
      <c r="F115" s="657">
        <f>(F10+F14+F15+F16+F17+F19+F20+F21+F23-F24+F72)*F89*F114</f>
        <v>0</v>
      </c>
      <c r="G115" s="657">
        <f t="shared" ref="G115:J115" si="30">(G10+G14+G15+G16+G17+G19+G20+G21+G23-G24+G72)*G89*G114</f>
        <v>0</v>
      </c>
      <c r="H115" s="657">
        <f t="shared" si="30"/>
        <v>0</v>
      </c>
      <c r="I115" s="657">
        <f t="shared" si="30"/>
        <v>0</v>
      </c>
      <c r="J115" s="688">
        <f t="shared" si="30"/>
        <v>0</v>
      </c>
      <c r="K115" s="38"/>
      <c r="L115" s="29"/>
      <c r="M115" s="87"/>
      <c r="N115" s="487"/>
      <c r="O115" s="487"/>
      <c r="P115" s="659"/>
      <c r="Q115" s="659"/>
      <c r="R115" s="659"/>
      <c r="S115" s="576"/>
      <c r="T115" s="576"/>
      <c r="U115" s="29"/>
      <c r="W115" s="54"/>
      <c r="X115" s="147"/>
      <c r="Y115" s="147"/>
      <c r="Z115" s="147"/>
      <c r="AA115" s="147"/>
      <c r="AB115" s="147"/>
      <c r="AC115" s="147"/>
      <c r="AD115" s="31"/>
      <c r="AE115" s="29"/>
      <c r="AF115" s="31"/>
    </row>
    <row r="116" spans="1:32" ht="13.5" thickTop="1" x14ac:dyDescent="0.2">
      <c r="A116" s="38"/>
      <c r="B116" s="213" t="s">
        <v>242</v>
      </c>
      <c r="C116" s="592"/>
      <c r="D116" s="601">
        <f t="shared" ref="D116:D118" si="31">SUM(F116:J116)</f>
        <v>0</v>
      </c>
      <c r="E116" s="597"/>
      <c r="F116" s="505">
        <f>((-F19*F84)+(-F20*F85)+(-F21*F85)+(-F23*F86)+((F24-F46)*F87)+(F46*F88)+ (-F74))*F114</f>
        <v>0</v>
      </c>
      <c r="G116" s="405">
        <f t="shared" ref="G116:J116" si="32">((-G19*G84)+(-G20*G85)+(-G21*G85)+(-G23*G86)+((G24-G46)*G87)+(G46*G88)+ (-G74))*G114</f>
        <v>0</v>
      </c>
      <c r="H116" s="405">
        <f t="shared" si="32"/>
        <v>0</v>
      </c>
      <c r="I116" s="405">
        <f t="shared" si="32"/>
        <v>0</v>
      </c>
      <c r="J116" s="689">
        <f t="shared" si="32"/>
        <v>0</v>
      </c>
      <c r="K116" s="38"/>
      <c r="L116" s="410"/>
      <c r="M116" s="29"/>
      <c r="N116" s="580"/>
      <c r="O116" s="579"/>
      <c r="P116" s="579"/>
      <c r="Q116" s="579"/>
      <c r="R116" s="579"/>
      <c r="S116" s="579"/>
      <c r="T116" s="579"/>
      <c r="U116" s="29"/>
      <c r="V116" s="29"/>
      <c r="W116" s="577"/>
      <c r="X116" s="19"/>
    </row>
    <row r="117" spans="1:32" x14ac:dyDescent="0.2">
      <c r="A117" s="38"/>
      <c r="B117" s="214" t="s">
        <v>243</v>
      </c>
      <c r="C117" s="593" t="s">
        <v>249</v>
      </c>
      <c r="D117" s="602">
        <f t="shared" si="31"/>
        <v>0</v>
      </c>
      <c r="E117" s="583"/>
      <c r="F117" s="423">
        <f>IF($D102="YES",((F115-(F115*F99))*F101),0)+ IF($D103="YES",((F115*F99*F100-F115*POWER(F99,2)*F100)*F101),0)+ IF($D104="Yes",((F115*POWER(F99,2)*POWER(F100,2)-F115*POWER(F99,3)*POWER(F100,2))*F101),0)</f>
        <v>0</v>
      </c>
      <c r="G117" s="424">
        <f>IF($D102="YES",((G115-(G115*G99))*G101),0)+ IF($D103="YES",((G115*G99*G100-G115*POWER(G99,2)*G100)*G101),0)+ IF($D104="Yes",((G115*POWER(G99,2)*POWER(G100,2)-G115*POWER(G99,3)*POWER(G100,2))*G101),0)</f>
        <v>0</v>
      </c>
      <c r="H117" s="424">
        <f>IF($D102="YES",((H115-(H115*H99))*H101),0)+ IF($D103="YES",((H115*H99*H100-H115*POWER(H99,2)*H100)*H101),0)+ IF($D104="Yes",((H115*POWER(H99,2)*POWER(H100,2)-H115*POWER(H99,3)*POWER(H100,2))*H101),0)</f>
        <v>0</v>
      </c>
      <c r="I117" s="424">
        <f>IF($D102="YES",((I115-(I115*I99))*I101),0)+ IF($D103="YES",((I115*I99*I100-I115*POWER(I99,2)*I100)*I101),0)+ IF($D104="Yes",((I115*POWER(I99,2)*POWER(I100,2)-I115*POWER(I99,3)*POWER(I100,2))*I101),0)</f>
        <v>0</v>
      </c>
      <c r="J117" s="582">
        <f>IF($D102="YES",((J115-(J115*J99))*J101),0)+ IF($D103="YES",((J115*J99*J100-J115*POWER(J99,2)*J100)*J101),0)+ IF($D104="Yes",((J115*POWER(J99,2)*POWER(J100,2)-J115*POWER(J99,3)*POWER(J100,2))*J101),0)</f>
        <v>0</v>
      </c>
      <c r="K117" s="38"/>
      <c r="L117" s="410"/>
      <c r="M117" s="29"/>
      <c r="N117" s="580"/>
      <c r="O117" s="580"/>
      <c r="P117" s="580"/>
      <c r="Q117" s="580"/>
      <c r="R117" s="580"/>
      <c r="S117" s="578"/>
      <c r="T117" s="578"/>
      <c r="U117" s="29"/>
      <c r="V117" s="29"/>
      <c r="W117" s="577"/>
    </row>
    <row r="118" spans="1:32" ht="13.5" thickBot="1" x14ac:dyDescent="0.25">
      <c r="A118" s="38"/>
      <c r="B118" s="220" t="s">
        <v>244</v>
      </c>
      <c r="C118" s="411" t="s">
        <v>250</v>
      </c>
      <c r="D118" s="603">
        <f t="shared" si="31"/>
        <v>0</v>
      </c>
      <c r="E118" s="430"/>
      <c r="F118" s="418">
        <f>F114*(IF($D110="YES",((F106-(F106*F107))*F109),0)+ IF($D111="YES",((F106*F107*F108-F106*POWER(F107,2)*F108)*F109),0)+ IF($D112="YES",((F106*POWER(F107,2)*POWER(F108,2)-F106*POWER(F107,3)*POWER(F108,2))*F109),0))</f>
        <v>0</v>
      </c>
      <c r="G118" s="201">
        <f>G114*(IF($D110="YES",((G106-(G106*G107))*G109),0)+ IF($D111="YES",((G106*G107*G108-G106*POWER(G107,2)*G108)*G109),0)+ IF($D112="YES",((G106*POWER(G107,2)*POWER(G108,2)-G106*POWER(G107,3)*POWER(G108,2))*G109),0))</f>
        <v>0</v>
      </c>
      <c r="H118" s="201">
        <f>H114*(IF($D110="YES",((H106-(H106*H107))*H109),0)+ IF($D111="YES",((H106*H107*H108-H106*POWER(H107,2)*H108)*H109),0)+ IF($D112="YES",((H106*POWER(H107,2)*POWER(H108,2)-H106*POWER(H107,3)*POWER(H108,2))*H109),0))</f>
        <v>0</v>
      </c>
      <c r="I118" s="201">
        <f>I114*(IF($D110="YES",((I106-(I106*I107))*I109),0)+ IF($D111="YES",((I106*I107*I108-I106*POWER(I107,2)*I108)*I109),0)+ IF($D112="YES",((I106*POWER(I107,2)*POWER(I108,2)-I106*POWER(I107,3)*POWER(I108,2))*I109),0))</f>
        <v>0</v>
      </c>
      <c r="J118" s="415">
        <f>J114*(IF($D110="YES",((J106-(J106*J107))*J109),0)+ IF($D111="YES",((J106*J107*J108-J106*POWER(J107,2)*J108)*J109),0)+ IF($D112="YES",((J106*POWER(J107,2)*POWER(J108,2)-J106*POWER(J107,3)*POWER(J108,2))*J109),0))</f>
        <v>0</v>
      </c>
      <c r="K118" s="38"/>
      <c r="L118" s="410"/>
      <c r="M118" s="54"/>
      <c r="N118" s="580"/>
      <c r="O118" s="580"/>
      <c r="P118" s="580"/>
      <c r="Q118" s="580"/>
      <c r="R118" s="580"/>
      <c r="S118" s="580"/>
      <c r="T118" s="580"/>
      <c r="U118" s="29"/>
      <c r="V118" s="29"/>
    </row>
    <row r="119" spans="1:32" ht="14.25" thickTop="1" thickBot="1" x14ac:dyDescent="0.25">
      <c r="A119" s="38"/>
      <c r="B119" s="409" t="s">
        <v>202</v>
      </c>
      <c r="C119" s="412"/>
      <c r="D119" s="604">
        <f>SUM(D116:D118)</f>
        <v>0</v>
      </c>
      <c r="E119" s="413"/>
      <c r="F119" s="506">
        <f>SUM(F116:F118)</f>
        <v>0</v>
      </c>
      <c r="G119" s="402">
        <f>SUM(G116:G118)</f>
        <v>0</v>
      </c>
      <c r="H119" s="402">
        <f t="shared" ref="H119:J119" si="33">SUM(H116:H118)</f>
        <v>0</v>
      </c>
      <c r="I119" s="402">
        <f t="shared" si="33"/>
        <v>0</v>
      </c>
      <c r="J119" s="403">
        <f t="shared" si="33"/>
        <v>0</v>
      </c>
      <c r="K119" s="38"/>
      <c r="L119" s="410"/>
      <c r="M119" s="54"/>
      <c r="N119" s="580"/>
      <c r="O119" s="580"/>
      <c r="P119" s="580"/>
      <c r="Q119" s="580"/>
      <c r="R119" s="580"/>
      <c r="S119" s="580"/>
      <c r="T119" s="580"/>
      <c r="U119" s="29"/>
      <c r="V119" s="29"/>
    </row>
    <row r="120" spans="1:32" ht="14.25" thickTop="1" thickBot="1" x14ac:dyDescent="0.25">
      <c r="A120" s="38"/>
      <c r="B120" s="300" t="s">
        <v>245</v>
      </c>
      <c r="C120" s="65"/>
      <c r="D120" s="604"/>
      <c r="E120" s="105"/>
      <c r="F120" s="429">
        <f>F114*F92</f>
        <v>0</v>
      </c>
      <c r="G120" s="313">
        <f>G114*G92</f>
        <v>0</v>
      </c>
      <c r="H120" s="313">
        <f>H114*H92</f>
        <v>0</v>
      </c>
      <c r="I120" s="313">
        <f>I114*I92</f>
        <v>0</v>
      </c>
      <c r="J120" s="314">
        <f>J114*J92</f>
        <v>0</v>
      </c>
      <c r="K120" s="38"/>
      <c r="L120" s="410"/>
      <c r="M120" s="54"/>
      <c r="N120" s="580"/>
      <c r="O120" s="580"/>
      <c r="P120" s="580"/>
      <c r="Q120" s="580"/>
      <c r="R120" s="580"/>
      <c r="S120" s="580"/>
      <c r="T120" s="580"/>
      <c r="U120" s="29"/>
      <c r="V120" s="29"/>
    </row>
    <row r="121" spans="1:32" ht="16.5" thickTop="1" thickBot="1" x14ac:dyDescent="0.3">
      <c r="A121" s="38"/>
      <c r="B121" s="572" t="s">
        <v>197</v>
      </c>
      <c r="C121" s="594"/>
      <c r="D121" s="605">
        <f>SUM(F121:J121)</f>
        <v>0</v>
      </c>
      <c r="E121" s="598"/>
      <c r="F121" s="573">
        <f t="shared" ref="F121:J121" si="34">F119+F120</f>
        <v>0</v>
      </c>
      <c r="G121" s="574">
        <f t="shared" si="34"/>
        <v>0</v>
      </c>
      <c r="H121" s="574">
        <f t="shared" si="34"/>
        <v>0</v>
      </c>
      <c r="I121" s="574">
        <f t="shared" si="34"/>
        <v>0</v>
      </c>
      <c r="J121" s="575">
        <f t="shared" si="34"/>
        <v>0</v>
      </c>
      <c r="K121" s="38"/>
      <c r="L121" s="29"/>
      <c r="M121" s="29"/>
      <c r="N121" s="580"/>
      <c r="O121" s="579"/>
      <c r="P121" s="580"/>
      <c r="Q121" s="580"/>
      <c r="R121" s="580"/>
      <c r="S121" s="580"/>
      <c r="T121" s="580"/>
      <c r="U121" s="29"/>
      <c r="V121" s="29"/>
    </row>
    <row r="122" spans="1:32" ht="14.25" thickTop="1" thickBot="1" x14ac:dyDescent="0.25">
      <c r="A122" s="38"/>
      <c r="B122" s="504" t="s">
        <v>203</v>
      </c>
      <c r="C122" s="595"/>
      <c r="D122" s="606">
        <f>SUM(F122:J122)</f>
        <v>0</v>
      </c>
      <c r="E122" s="599">
        <f t="shared" ref="E122:J122" si="35">E114*E82</f>
        <v>0</v>
      </c>
      <c r="F122" s="507">
        <f t="shared" si="35"/>
        <v>0</v>
      </c>
      <c r="G122" s="502">
        <f t="shared" si="35"/>
        <v>0</v>
      </c>
      <c r="H122" s="502">
        <f t="shared" si="35"/>
        <v>0</v>
      </c>
      <c r="I122" s="502">
        <f t="shared" si="35"/>
        <v>0</v>
      </c>
      <c r="J122" s="503">
        <f t="shared" si="35"/>
        <v>0</v>
      </c>
      <c r="K122" s="38"/>
      <c r="L122" s="410"/>
      <c r="M122" s="31"/>
      <c r="N122" s="31"/>
      <c r="O122" s="31"/>
      <c r="P122" s="31"/>
      <c r="Q122" s="31"/>
      <c r="R122" s="31"/>
      <c r="S122" s="579"/>
      <c r="T122" s="579"/>
      <c r="U122" s="29"/>
      <c r="V122" s="29"/>
    </row>
    <row r="123" spans="1:32" ht="13.5" thickBot="1" x14ac:dyDescent="0.25">
      <c r="A123" s="48"/>
      <c r="B123" s="501" t="s">
        <v>227</v>
      </c>
      <c r="C123" s="596"/>
      <c r="D123" s="678" t="str">
        <f>IFERROR(D121/D122,"The project box is empty")</f>
        <v>The project box is empty</v>
      </c>
      <c r="E123" s="680"/>
      <c r="F123" s="680"/>
      <c r="G123" s="680"/>
      <c r="H123" s="680"/>
      <c r="I123" s="680"/>
      <c r="J123" s="681"/>
      <c r="K123" s="38"/>
      <c r="L123" s="410"/>
      <c r="M123" s="29"/>
      <c r="N123" s="580"/>
      <c r="O123" s="579"/>
      <c r="P123" s="579"/>
      <c r="Q123" s="578"/>
      <c r="R123" s="578"/>
      <c r="S123" s="578"/>
      <c r="T123" s="578"/>
      <c r="U123" s="29"/>
      <c r="V123" s="29"/>
    </row>
    <row r="124" spans="1:32" ht="13.5" thickTop="1" x14ac:dyDescent="0.2">
      <c r="A124" s="38"/>
      <c r="B124" s="39"/>
      <c r="C124" s="39"/>
      <c r="D124" s="38"/>
      <c r="E124" s="38"/>
      <c r="F124" s="38"/>
      <c r="G124" s="38"/>
      <c r="H124" s="38"/>
      <c r="I124" s="38"/>
      <c r="J124" s="38"/>
      <c r="K124" s="38"/>
      <c r="L124" s="410"/>
      <c r="M124" s="157"/>
      <c r="N124" s="580"/>
      <c r="O124" s="580"/>
      <c r="P124" s="580"/>
      <c r="Q124" s="580"/>
      <c r="R124" s="580"/>
      <c r="S124" s="579"/>
      <c r="T124" s="579"/>
      <c r="U124" s="29"/>
      <c r="V124" s="29"/>
      <c r="W124" s="29"/>
    </row>
    <row r="125" spans="1:32" x14ac:dyDescent="0.2">
      <c r="L125" s="410"/>
      <c r="M125" s="157"/>
      <c r="N125" s="581"/>
      <c r="O125" s="581"/>
      <c r="P125" s="581"/>
      <c r="Q125" s="581"/>
      <c r="R125" s="581"/>
      <c r="S125" s="579"/>
      <c r="T125" s="579"/>
      <c r="U125" s="29"/>
      <c r="V125" s="29"/>
      <c r="W125" s="29"/>
    </row>
    <row r="126" spans="1:32" ht="13.5" thickBot="1" x14ac:dyDescent="0.25">
      <c r="A126" s="435"/>
      <c r="B126" s="436"/>
      <c r="C126" s="439"/>
      <c r="D126" s="440"/>
      <c r="E126" s="438"/>
      <c r="F126" s="438"/>
      <c r="G126" s="438"/>
      <c r="H126" s="438"/>
      <c r="I126" s="438"/>
      <c r="J126" s="438"/>
      <c r="K126" s="163"/>
      <c r="L126" s="29"/>
      <c r="M126" s="157"/>
      <c r="N126" s="659"/>
      <c r="O126" s="659"/>
      <c r="P126" s="659"/>
      <c r="Q126" s="659"/>
      <c r="R126" s="659"/>
      <c r="S126" s="29"/>
      <c r="T126" s="29"/>
      <c r="U126" s="29"/>
      <c r="V126" s="29"/>
      <c r="W126" s="29"/>
    </row>
    <row r="127" spans="1:32" ht="13.5" thickTop="1" x14ac:dyDescent="0.2">
      <c r="A127" s="438"/>
      <c r="B127" s="455"/>
      <c r="C127" s="635" t="s">
        <v>205</v>
      </c>
      <c r="D127" s="319" t="s">
        <v>229</v>
      </c>
      <c r="E127" s="454"/>
      <c r="F127" s="318">
        <f>F6</f>
        <v>1</v>
      </c>
      <c r="G127" s="318">
        <f>G6</f>
        <v>2</v>
      </c>
      <c r="H127" s="318">
        <f>H6</f>
        <v>3</v>
      </c>
      <c r="I127" s="318">
        <f>I6</f>
        <v>4</v>
      </c>
      <c r="J127" s="421">
        <f>J6</f>
        <v>5</v>
      </c>
      <c r="K127" s="163"/>
      <c r="L127" s="410"/>
      <c r="M127" s="29"/>
      <c r="N127" s="29"/>
      <c r="O127" s="491"/>
      <c r="P127" s="491"/>
      <c r="Q127" s="491"/>
      <c r="R127" s="491"/>
      <c r="S127" s="491"/>
      <c r="T127" s="491"/>
      <c r="U127" s="29"/>
      <c r="V127" s="29"/>
      <c r="W127" s="29"/>
    </row>
    <row r="128" spans="1:32" ht="13.5" thickBot="1" x14ac:dyDescent="0.25">
      <c r="A128" s="438"/>
      <c r="B128" s="634"/>
      <c r="C128" s="636" t="s">
        <v>206</v>
      </c>
      <c r="D128" s="632">
        <f>C90</f>
        <v>0</v>
      </c>
      <c r="E128" s="637">
        <v>1</v>
      </c>
      <c r="F128" s="633">
        <f>NPV(C90,1)</f>
        <v>1</v>
      </c>
      <c r="G128" s="633">
        <f>NPV(C90,0,1)</f>
        <v>1</v>
      </c>
      <c r="H128" s="633">
        <f>NPV(C90,0,0,1)</f>
        <v>1</v>
      </c>
      <c r="I128" s="633">
        <f>NPV(C90,0,0,0,1)</f>
        <v>1</v>
      </c>
      <c r="J128" s="658">
        <f>NPV(C90,0,0,0,0,1)</f>
        <v>1</v>
      </c>
      <c r="K128" s="163"/>
      <c r="L128" s="410"/>
      <c r="M128" s="29"/>
      <c r="N128" s="580"/>
      <c r="O128" s="580"/>
      <c r="P128" s="580"/>
      <c r="Q128" s="580"/>
      <c r="R128" s="580"/>
      <c r="S128" s="491"/>
      <c r="T128" s="491"/>
      <c r="U128" s="29"/>
      <c r="V128" s="29"/>
      <c r="W128" s="29"/>
    </row>
    <row r="129" spans="1:24" x14ac:dyDescent="0.2">
      <c r="A129" s="438"/>
      <c r="B129" s="422"/>
      <c r="C129" s="324" t="s">
        <v>230</v>
      </c>
      <c r="D129" s="528">
        <f>IF(SUM(F129:J129)=0,1,SUM(F129:J129))</f>
        <v>1</v>
      </c>
      <c r="E129" s="586"/>
      <c r="F129" s="607">
        <f>IF(F134&gt;0,1,0)</f>
        <v>0</v>
      </c>
      <c r="G129" s="608">
        <f>IF(G134&gt;0,1,0)</f>
        <v>0</v>
      </c>
      <c r="H129" s="608">
        <f>IF(H134&gt;0,1,0)</f>
        <v>0</v>
      </c>
      <c r="I129" s="608">
        <f>IF(I134&gt;0,1,0)</f>
        <v>0</v>
      </c>
      <c r="J129" s="609">
        <f>IF(J134&gt;0,1,0)</f>
        <v>0</v>
      </c>
      <c r="K129" s="163"/>
      <c r="L129" s="410"/>
      <c r="M129" s="29"/>
      <c r="N129" s="29"/>
      <c r="O129" s="31"/>
      <c r="P129" s="31"/>
      <c r="Q129" s="31"/>
      <c r="R129" s="31"/>
      <c r="S129" s="31"/>
      <c r="T129" s="31"/>
      <c r="U129" s="29"/>
      <c r="V129" s="29"/>
      <c r="W129" s="29"/>
    </row>
    <row r="130" spans="1:24" x14ac:dyDescent="0.2">
      <c r="A130" s="438"/>
      <c r="B130" s="180"/>
      <c r="C130" s="219" t="s">
        <v>208</v>
      </c>
      <c r="D130" s="170">
        <f>SUM(F130:J130)/D129</f>
        <v>0</v>
      </c>
      <c r="E130" s="217"/>
      <c r="F130" s="584">
        <f>F128*(F10+F14+F15+F16+F17)</f>
        <v>0</v>
      </c>
      <c r="G130" s="417">
        <f>G128*(G10+G14+G15+G16+G17)</f>
        <v>0</v>
      </c>
      <c r="H130" s="417">
        <f>H128*(H10+H14+H15+H16+H17)</f>
        <v>0</v>
      </c>
      <c r="I130" s="417">
        <f>I128*(I10+I14+I15+I16+I17)</f>
        <v>0</v>
      </c>
      <c r="J130" s="447">
        <f>J128*(J10+J14+J15+J16+J17)</f>
        <v>0</v>
      </c>
      <c r="K130" s="163"/>
      <c r="L130" s="410"/>
      <c r="M130" s="31"/>
      <c r="N130" s="31"/>
      <c r="O130" s="31"/>
      <c r="P130" s="31"/>
      <c r="Q130" s="31"/>
      <c r="R130" s="31"/>
      <c r="S130" s="31"/>
      <c r="T130" s="31"/>
      <c r="U130" s="29"/>
      <c r="V130" s="29"/>
      <c r="W130" s="29"/>
    </row>
    <row r="131" spans="1:24" x14ac:dyDescent="0.2">
      <c r="A131" s="438"/>
      <c r="B131" s="180"/>
      <c r="C131" s="219" t="s">
        <v>209</v>
      </c>
      <c r="D131" s="170">
        <f>SUM(F131:J131)/D129</f>
        <v>0</v>
      </c>
      <c r="E131" s="217"/>
      <c r="F131" s="584">
        <f>F116</f>
        <v>0</v>
      </c>
      <c r="G131" s="417">
        <f>G116</f>
        <v>0</v>
      </c>
      <c r="H131" s="417">
        <f>H116</f>
        <v>0</v>
      </c>
      <c r="I131" s="417">
        <f>I116</f>
        <v>0</v>
      </c>
      <c r="J131" s="447">
        <f>J116</f>
        <v>0</v>
      </c>
      <c r="K131" s="163"/>
      <c r="L131" s="29"/>
      <c r="M131" s="29"/>
      <c r="N131" s="29"/>
      <c r="O131" s="29"/>
      <c r="P131" s="29"/>
      <c r="Q131" s="29"/>
      <c r="R131" s="29"/>
      <c r="S131" s="29"/>
      <c r="T131" s="29"/>
      <c r="U131" s="29"/>
      <c r="V131" s="29"/>
      <c r="W131" s="29"/>
    </row>
    <row r="132" spans="1:24" x14ac:dyDescent="0.2">
      <c r="A132" s="438"/>
      <c r="B132" s="393"/>
      <c r="C132" s="219" t="s">
        <v>210</v>
      </c>
      <c r="D132" s="170">
        <f>SUM(F132:J132)/D129</f>
        <v>0</v>
      </c>
      <c r="E132" s="217"/>
      <c r="F132" s="584">
        <f>F131-F130</f>
        <v>0</v>
      </c>
      <c r="G132" s="417">
        <f>G131-G130</f>
        <v>0</v>
      </c>
      <c r="H132" s="417">
        <f t="shared" ref="H132:J132" si="36">H131-H130</f>
        <v>0</v>
      </c>
      <c r="I132" s="417">
        <f t="shared" si="36"/>
        <v>0</v>
      </c>
      <c r="J132" s="447">
        <f t="shared" si="36"/>
        <v>0</v>
      </c>
      <c r="K132" s="163"/>
      <c r="V132" s="29"/>
      <c r="W132" s="29"/>
    </row>
    <row r="133" spans="1:24" x14ac:dyDescent="0.2">
      <c r="A133" s="438"/>
      <c r="B133" s="393"/>
      <c r="C133" s="219" t="s">
        <v>211</v>
      </c>
      <c r="D133" s="170">
        <f>SUM(F133:J133)/D129</f>
        <v>0</v>
      </c>
      <c r="E133" s="217"/>
      <c r="F133" s="584">
        <f>F121</f>
        <v>0</v>
      </c>
      <c r="G133" s="417">
        <f>G121</f>
        <v>0</v>
      </c>
      <c r="H133" s="417">
        <f>H121</f>
        <v>0</v>
      </c>
      <c r="I133" s="417">
        <f>I121</f>
        <v>0</v>
      </c>
      <c r="J133" s="447">
        <f>J121</f>
        <v>0</v>
      </c>
      <c r="K133" s="163"/>
      <c r="V133" s="29"/>
      <c r="W133" s="29"/>
    </row>
    <row r="134" spans="1:24" x14ac:dyDescent="0.2">
      <c r="A134" s="438"/>
      <c r="B134" s="393"/>
      <c r="C134" s="219" t="s">
        <v>221</v>
      </c>
      <c r="D134" s="529">
        <f>SUM(F134:J134)/D129</f>
        <v>0</v>
      </c>
      <c r="E134" s="217"/>
      <c r="F134" s="584">
        <f>F73</f>
        <v>0</v>
      </c>
      <c r="G134" s="417">
        <f>G73</f>
        <v>0</v>
      </c>
      <c r="H134" s="417">
        <f>H73</f>
        <v>0</v>
      </c>
      <c r="I134" s="417">
        <f>I73</f>
        <v>0</v>
      </c>
      <c r="J134" s="447">
        <f>J73</f>
        <v>0</v>
      </c>
      <c r="K134" s="438"/>
      <c r="V134" s="29"/>
      <c r="W134" s="29"/>
    </row>
    <row r="135" spans="1:24" x14ac:dyDescent="0.2">
      <c r="A135" s="438"/>
      <c r="B135" s="393"/>
      <c r="C135" s="219" t="s">
        <v>212</v>
      </c>
      <c r="D135" s="170">
        <f>SUM(F135:J135)/D129</f>
        <v>0</v>
      </c>
      <c r="E135" s="217"/>
      <c r="F135" s="584">
        <f>F74*F128</f>
        <v>0</v>
      </c>
      <c r="G135" s="417">
        <f>G74*G128</f>
        <v>0</v>
      </c>
      <c r="H135" s="417">
        <f>H74*H128</f>
        <v>0</v>
      </c>
      <c r="I135" s="417">
        <f>I74*I128</f>
        <v>0</v>
      </c>
      <c r="J135" s="447">
        <f>J74*J128</f>
        <v>0</v>
      </c>
      <c r="K135" s="438"/>
      <c r="V135" s="29"/>
      <c r="W135" s="29"/>
    </row>
    <row r="136" spans="1:24" x14ac:dyDescent="0.2">
      <c r="A136" s="438"/>
      <c r="B136" s="393"/>
      <c r="C136" s="168" t="s">
        <v>207</v>
      </c>
      <c r="D136" s="529">
        <f>SUM(F136:J136)/D129</f>
        <v>0</v>
      </c>
      <c r="E136" s="587"/>
      <c r="F136" s="169">
        <f>F75</f>
        <v>0</v>
      </c>
      <c r="G136" s="170">
        <f>G75</f>
        <v>0</v>
      </c>
      <c r="H136" s="170">
        <f>H75</f>
        <v>0</v>
      </c>
      <c r="I136" s="170">
        <f>I75</f>
        <v>0</v>
      </c>
      <c r="J136" s="183">
        <f>J75</f>
        <v>0</v>
      </c>
      <c r="K136" s="438"/>
      <c r="L136" s="509"/>
      <c r="M136" s="515"/>
      <c r="N136" s="516"/>
      <c r="O136" s="426"/>
      <c r="P136" s="426"/>
      <c r="Q136" s="426"/>
      <c r="R136" s="426"/>
      <c r="S136" s="426"/>
      <c r="T136" s="426"/>
      <c r="U136" s="29"/>
      <c r="V136" s="29"/>
      <c r="W136" s="29"/>
      <c r="X136" s="28"/>
    </row>
    <row r="137" spans="1:24" ht="13.5" thickBot="1" x14ac:dyDescent="0.25">
      <c r="A137" s="438"/>
      <c r="B137" s="526"/>
      <c r="C137" s="527" t="s">
        <v>222</v>
      </c>
      <c r="D137" s="299">
        <f>SUM(F137:J137)/D129</f>
        <v>0</v>
      </c>
      <c r="E137" s="525"/>
      <c r="F137" s="585">
        <f>F76*F128</f>
        <v>0</v>
      </c>
      <c r="G137" s="299">
        <f>G76*G128</f>
        <v>0</v>
      </c>
      <c r="H137" s="299">
        <f>H76*H128</f>
        <v>0</v>
      </c>
      <c r="I137" s="299">
        <f>I76*I128</f>
        <v>0</v>
      </c>
      <c r="J137" s="222">
        <f>J76*J128</f>
        <v>0</v>
      </c>
      <c r="K137" s="438"/>
      <c r="V137" s="29"/>
      <c r="W137" s="29"/>
      <c r="X137" s="28"/>
    </row>
    <row r="138" spans="1:24" ht="14.25" thickTop="1" thickBot="1" x14ac:dyDescent="0.25">
      <c r="A138" s="438"/>
      <c r="K138" s="438"/>
      <c r="L138" s="509"/>
      <c r="M138" s="29"/>
      <c r="N138" s="29"/>
      <c r="O138" s="510"/>
      <c r="P138" s="510"/>
      <c r="Q138" s="510"/>
      <c r="R138" s="510"/>
      <c r="S138" s="510"/>
      <c r="T138" s="510"/>
      <c r="U138" s="29"/>
      <c r="V138" s="29"/>
      <c r="W138" s="29"/>
      <c r="X138" s="28"/>
    </row>
    <row r="139" spans="1:24" ht="13.5" thickTop="1" x14ac:dyDescent="0.2">
      <c r="A139" s="438"/>
      <c r="B139" s="392"/>
      <c r="C139" s="630" t="s">
        <v>201</v>
      </c>
      <c r="D139" s="631"/>
      <c r="E139" s="30"/>
      <c r="F139" s="615"/>
      <c r="G139" s="615"/>
      <c r="H139" s="615"/>
      <c r="I139" s="615"/>
      <c r="J139" s="615"/>
      <c r="K139" s="438"/>
      <c r="L139" s="29"/>
      <c r="M139" s="29"/>
      <c r="N139" s="29"/>
      <c r="O139" s="29"/>
      <c r="P139" s="29"/>
      <c r="Q139" s="29"/>
      <c r="R139" s="29"/>
      <c r="S139" s="29"/>
      <c r="T139" s="29"/>
      <c r="U139" s="29"/>
      <c r="V139" s="29"/>
      <c r="W139" s="29"/>
      <c r="X139" s="28"/>
    </row>
    <row r="140" spans="1:24" x14ac:dyDescent="0.2">
      <c r="A140" s="438"/>
      <c r="B140" s="442"/>
      <c r="C140" s="446" t="s">
        <v>213</v>
      </c>
      <c r="D140" s="618">
        <f>IFERROR(D131/D130,0)</f>
        <v>0</v>
      </c>
      <c r="E140" s="30"/>
      <c r="F140" s="616"/>
      <c r="G140" s="615"/>
      <c r="H140" s="615"/>
      <c r="I140" s="615"/>
      <c r="J140" s="615"/>
      <c r="K140" s="438"/>
      <c r="L140" s="425"/>
      <c r="M140" s="29"/>
      <c r="N140" s="29"/>
      <c r="O140" s="511"/>
      <c r="P140" s="511"/>
      <c r="Q140" s="511"/>
      <c r="R140" s="511"/>
      <c r="S140" s="511"/>
      <c r="T140" s="511"/>
      <c r="U140" s="29"/>
      <c r="V140" s="29"/>
      <c r="W140" s="29"/>
      <c r="X140" s="28"/>
    </row>
    <row r="141" spans="1:24" x14ac:dyDescent="0.2">
      <c r="A141" s="438"/>
      <c r="B141" s="444"/>
      <c r="C141" s="446" t="s">
        <v>214</v>
      </c>
      <c r="D141" s="618">
        <f>IFERROR(D133/D130,0)</f>
        <v>0</v>
      </c>
      <c r="E141" s="30"/>
      <c r="F141" s="616"/>
      <c r="G141" s="615"/>
      <c r="H141" s="615"/>
      <c r="I141" s="615"/>
      <c r="J141" s="615"/>
      <c r="K141" s="438"/>
      <c r="L141" s="410"/>
      <c r="M141" s="29"/>
      <c r="N141" s="29"/>
      <c r="O141" s="87"/>
      <c r="P141" s="87"/>
      <c r="Q141" s="87"/>
      <c r="R141" s="87"/>
      <c r="S141" s="87"/>
      <c r="T141" s="87"/>
      <c r="U141" s="29"/>
      <c r="V141" s="29"/>
      <c r="W141" s="29"/>
    </row>
    <row r="142" spans="1:24" x14ac:dyDescent="0.2">
      <c r="A142" s="438"/>
      <c r="B142" s="442"/>
      <c r="C142" s="446" t="s">
        <v>215</v>
      </c>
      <c r="D142" s="618">
        <f>IFERROR(D131/-D132,0)</f>
        <v>0</v>
      </c>
      <c r="E142" s="30"/>
      <c r="F142" s="616"/>
      <c r="G142" s="615"/>
      <c r="H142" s="615"/>
      <c r="I142" s="615"/>
      <c r="J142" s="615"/>
      <c r="K142" s="438"/>
      <c r="L142" s="410"/>
      <c r="M142" s="29"/>
      <c r="N142" s="29"/>
      <c r="O142" s="87"/>
      <c r="P142" s="87"/>
      <c r="Q142" s="87"/>
      <c r="R142" s="87"/>
      <c r="S142" s="87"/>
      <c r="T142" s="87"/>
      <c r="U142" s="29"/>
      <c r="V142" s="29"/>
      <c r="W142" s="29"/>
    </row>
    <row r="143" spans="1:24" x14ac:dyDescent="0.2">
      <c r="A143" s="438"/>
      <c r="B143" s="441"/>
      <c r="C143" s="446" t="s">
        <v>216</v>
      </c>
      <c r="D143" s="618">
        <f>IFERROR(D133/-D132,0)</f>
        <v>0</v>
      </c>
      <c r="E143" s="30"/>
      <c r="F143" s="616"/>
      <c r="G143" s="30"/>
      <c r="H143" s="615"/>
      <c r="I143" s="30"/>
      <c r="J143" s="30"/>
      <c r="K143" s="438"/>
      <c r="L143" s="410"/>
      <c r="M143" s="29"/>
      <c r="N143" s="29"/>
      <c r="O143" s="87"/>
      <c r="P143" s="87"/>
      <c r="Q143" s="87"/>
      <c r="R143" s="87"/>
      <c r="S143" s="87"/>
      <c r="T143" s="87"/>
      <c r="U143" s="29"/>
      <c r="V143" s="29"/>
      <c r="W143" s="29"/>
    </row>
    <row r="144" spans="1:24" x14ac:dyDescent="0.2">
      <c r="A144" s="438"/>
      <c r="B144" s="441"/>
      <c r="C144" s="446" t="s">
        <v>217</v>
      </c>
      <c r="D144" s="618">
        <f>IFERROR(D133/D134,0)</f>
        <v>0</v>
      </c>
      <c r="E144" s="30"/>
      <c r="F144" s="616"/>
      <c r="G144" s="30"/>
      <c r="H144" s="615"/>
      <c r="I144" s="30"/>
      <c r="J144" s="30"/>
      <c r="K144" s="438"/>
      <c r="L144" s="410"/>
      <c r="M144" s="29"/>
      <c r="N144" s="29"/>
      <c r="O144" s="87"/>
      <c r="P144" s="87"/>
      <c r="Q144" s="87"/>
      <c r="R144" s="87"/>
      <c r="S144" s="87"/>
      <c r="T144" s="87"/>
      <c r="U144" s="29"/>
      <c r="V144" s="29"/>
      <c r="W144" s="29"/>
    </row>
    <row r="145" spans="1:23" x14ac:dyDescent="0.2">
      <c r="A145" s="438"/>
      <c r="B145" s="441"/>
      <c r="C145" s="446" t="s">
        <v>218</v>
      </c>
      <c r="D145" s="618">
        <f>IFERROR(D133/-D135,0)</f>
        <v>0</v>
      </c>
      <c r="E145" s="30"/>
      <c r="F145" s="616"/>
      <c r="G145" s="30"/>
      <c r="H145" s="615"/>
      <c r="I145" s="30"/>
      <c r="J145" s="30"/>
      <c r="K145" s="438"/>
      <c r="L145" s="410"/>
      <c r="M145" s="29"/>
      <c r="N145" s="29"/>
      <c r="O145" s="87"/>
      <c r="P145" s="87"/>
      <c r="Q145" s="87"/>
      <c r="R145" s="87"/>
      <c r="S145" s="87"/>
      <c r="T145" s="87"/>
      <c r="U145" s="29"/>
      <c r="V145" s="29"/>
      <c r="W145" s="29"/>
    </row>
    <row r="146" spans="1:23" ht="12.75" customHeight="1" x14ac:dyDescent="0.2">
      <c r="A146" s="438"/>
      <c r="B146" s="441"/>
      <c r="C146" s="437" t="s">
        <v>219</v>
      </c>
      <c r="D146" s="619">
        <f>IFERROR(D133/-D137,0)</f>
        <v>0</v>
      </c>
      <c r="E146" s="30"/>
      <c r="F146" s="616"/>
      <c r="G146" s="30"/>
      <c r="H146" s="615"/>
      <c r="I146" s="30"/>
      <c r="J146" s="30"/>
      <c r="K146" s="438"/>
      <c r="L146" s="29"/>
      <c r="M146" s="29"/>
      <c r="N146" s="29"/>
      <c r="O146" s="87"/>
      <c r="P146" s="87"/>
      <c r="Q146" s="87"/>
      <c r="R146" s="87"/>
      <c r="S146" s="87"/>
      <c r="T146" s="87"/>
      <c r="U146" s="29"/>
      <c r="V146" s="29"/>
      <c r="W146" s="29"/>
    </row>
    <row r="147" spans="1:23" ht="13.5" thickBot="1" x14ac:dyDescent="0.25">
      <c r="A147" s="438"/>
      <c r="B147" s="443"/>
      <c r="C147" s="524" t="s">
        <v>220</v>
      </c>
      <c r="D147" s="620">
        <f>IFERROR(D137/D132,0)</f>
        <v>0</v>
      </c>
      <c r="E147" s="22"/>
      <c r="F147" s="617"/>
      <c r="G147" s="22"/>
      <c r="H147" s="22"/>
      <c r="I147" s="22"/>
      <c r="J147" s="22"/>
      <c r="K147" s="438"/>
      <c r="L147" s="410"/>
      <c r="M147" s="29"/>
      <c r="N147" s="29"/>
      <c r="O147" s="87"/>
      <c r="P147" s="87"/>
      <c r="Q147" s="87"/>
      <c r="R147" s="87"/>
      <c r="S147" s="87"/>
      <c r="T147" s="87"/>
      <c r="U147" s="508"/>
      <c r="V147" s="29"/>
      <c r="W147" s="29"/>
    </row>
    <row r="148" spans="1:23" ht="12.75" customHeight="1" thickTop="1" x14ac:dyDescent="0.2">
      <c r="A148" s="438"/>
      <c r="B148" s="439"/>
      <c r="C148" s="439"/>
      <c r="D148" s="438"/>
      <c r="E148" s="438"/>
      <c r="F148" s="438"/>
      <c r="G148" s="438"/>
      <c r="H148" s="438"/>
      <c r="I148" s="438"/>
      <c r="J148" s="438"/>
      <c r="K148" s="438"/>
      <c r="L148" s="410"/>
      <c r="M148" s="29"/>
      <c r="N148" s="29"/>
      <c r="O148" s="87"/>
      <c r="P148" s="87"/>
      <c r="Q148" s="87"/>
      <c r="R148" s="87"/>
      <c r="S148" s="87"/>
      <c r="T148" s="87"/>
      <c r="U148" s="29"/>
      <c r="V148" s="31"/>
      <c r="W148" s="29"/>
    </row>
    <row r="149" spans="1:23" x14ac:dyDescent="0.2">
      <c r="L149" s="410"/>
      <c r="M149" s="29"/>
      <c r="N149" s="29"/>
      <c r="O149" s="87"/>
      <c r="P149" s="87"/>
      <c r="Q149" s="87"/>
      <c r="R149" s="87"/>
      <c r="S149" s="87"/>
      <c r="T149" s="87"/>
      <c r="U149" s="29"/>
      <c r="V149" s="29"/>
      <c r="W149" s="29"/>
    </row>
    <row r="150" spans="1:23" x14ac:dyDescent="0.2">
      <c r="L150" s="410"/>
      <c r="M150" s="29"/>
      <c r="N150" s="29"/>
      <c r="O150" s="87"/>
      <c r="P150" s="87"/>
      <c r="Q150" s="87"/>
      <c r="R150" s="87"/>
      <c r="S150" s="87"/>
      <c r="T150" s="87"/>
      <c r="U150" s="29"/>
      <c r="V150" s="29"/>
      <c r="W150" s="29"/>
    </row>
    <row r="151" spans="1:23" x14ac:dyDescent="0.2">
      <c r="L151" s="420"/>
      <c r="M151" s="29"/>
      <c r="N151" s="29"/>
      <c r="O151" s="87"/>
      <c r="P151" s="87"/>
      <c r="Q151" s="87"/>
      <c r="R151" s="87"/>
      <c r="S151" s="87"/>
      <c r="T151" s="87"/>
      <c r="U151" s="29"/>
      <c r="V151" s="29"/>
      <c r="W151" s="29"/>
    </row>
    <row r="152" spans="1:23" x14ac:dyDescent="0.2">
      <c r="L152" s="410"/>
      <c r="M152" s="29"/>
      <c r="N152" s="29"/>
      <c r="O152" s="87"/>
      <c r="P152" s="87"/>
      <c r="Q152" s="87"/>
      <c r="R152" s="87"/>
      <c r="S152" s="87"/>
      <c r="T152" s="87"/>
      <c r="U152" s="29"/>
      <c r="V152" s="29"/>
      <c r="W152" s="29"/>
    </row>
    <row r="153" spans="1:23" x14ac:dyDescent="0.2">
      <c r="L153" s="410"/>
      <c r="M153" s="29"/>
      <c r="N153" s="147"/>
      <c r="O153" s="87"/>
      <c r="P153" s="87"/>
      <c r="Q153" s="87"/>
      <c r="R153" s="87"/>
      <c r="S153" s="87"/>
      <c r="T153" s="87"/>
      <c r="U153" s="29"/>
      <c r="V153" s="29"/>
      <c r="W153" s="29"/>
    </row>
    <row r="154" spans="1:23" x14ac:dyDescent="0.2">
      <c r="A154" s="49"/>
      <c r="B154" s="61"/>
      <c r="C154" s="61"/>
      <c r="D154" s="49"/>
      <c r="E154" s="49"/>
      <c r="F154" s="49"/>
      <c r="G154" s="49"/>
      <c r="H154" s="49"/>
      <c r="I154" s="49"/>
      <c r="J154" s="49"/>
      <c r="K154" s="49"/>
      <c r="L154" s="512"/>
      <c r="M154" s="29"/>
      <c r="N154" s="29"/>
      <c r="O154" s="87"/>
      <c r="P154" s="87"/>
      <c r="Q154" s="87"/>
      <c r="R154" s="87"/>
      <c r="S154" s="87"/>
      <c r="T154" s="87"/>
      <c r="U154" s="29"/>
      <c r="V154" s="29"/>
      <c r="W154" s="29"/>
    </row>
    <row r="155" spans="1:23" x14ac:dyDescent="0.2">
      <c r="A155" s="49"/>
      <c r="B155" s="61"/>
      <c r="C155" s="61"/>
      <c r="D155" s="49"/>
      <c r="E155" s="49"/>
      <c r="F155" s="49"/>
      <c r="G155" s="49"/>
      <c r="H155" s="49"/>
      <c r="I155" s="49"/>
      <c r="J155" s="49"/>
      <c r="K155" s="49"/>
      <c r="L155" s="509"/>
      <c r="M155" s="29"/>
      <c r="N155" s="29"/>
      <c r="O155" s="513"/>
      <c r="P155" s="513"/>
      <c r="Q155" s="513"/>
      <c r="R155" s="513"/>
      <c r="S155" s="513"/>
      <c r="T155" s="513"/>
      <c r="U155" s="29"/>
      <c r="V155" s="29"/>
      <c r="W155" s="29"/>
    </row>
    <row r="156" spans="1:23" x14ac:dyDescent="0.2">
      <c r="A156" s="49"/>
      <c r="B156" s="61"/>
      <c r="C156" s="61"/>
      <c r="D156" s="49"/>
      <c r="E156" s="49"/>
      <c r="F156" s="49"/>
      <c r="G156" s="49"/>
      <c r="H156" s="49"/>
      <c r="I156" s="49"/>
      <c r="J156" s="49"/>
      <c r="K156" s="49"/>
      <c r="L156" s="509"/>
      <c r="M156" s="29"/>
      <c r="N156" s="29"/>
      <c r="O156" s="87"/>
      <c r="P156" s="87"/>
      <c r="Q156" s="87"/>
      <c r="R156" s="87"/>
      <c r="S156" s="87"/>
      <c r="T156" s="87"/>
      <c r="U156" s="29"/>
      <c r="V156" s="29"/>
      <c r="W156" s="29"/>
    </row>
    <row r="157" spans="1:23" x14ac:dyDescent="0.2">
      <c r="A157" s="49"/>
      <c r="B157" s="61"/>
      <c r="C157" s="61"/>
      <c r="D157" s="49"/>
      <c r="E157" s="49"/>
      <c r="F157" s="49"/>
      <c r="G157" s="49"/>
      <c r="H157" s="49"/>
      <c r="I157" s="49"/>
      <c r="J157" s="49"/>
      <c r="K157" s="49"/>
      <c r="L157" s="29"/>
      <c r="M157" s="29"/>
      <c r="N157" s="29"/>
      <c r="O157" s="29"/>
      <c r="P157" s="29"/>
      <c r="Q157" s="29"/>
      <c r="R157" s="29"/>
      <c r="S157" s="29"/>
      <c r="T157" s="29"/>
      <c r="U157" s="29"/>
      <c r="V157" s="29"/>
      <c r="W157" s="29"/>
    </row>
    <row r="158" spans="1:23" x14ac:dyDescent="0.2">
      <c r="A158" s="29"/>
      <c r="B158" s="382"/>
      <c r="C158" s="29"/>
      <c r="D158" s="31"/>
      <c r="E158" s="31"/>
      <c r="F158" s="31"/>
      <c r="G158" s="31"/>
      <c r="H158" s="31"/>
      <c r="I158" s="31"/>
      <c r="J158" s="31"/>
      <c r="V158" s="29"/>
      <c r="W158" s="29"/>
    </row>
    <row r="159" spans="1:23" x14ac:dyDescent="0.2">
      <c r="A159" s="29"/>
      <c r="B159" s="29"/>
      <c r="C159" s="29"/>
      <c r="D159" s="31"/>
      <c r="E159" s="31"/>
      <c r="F159" s="31"/>
      <c r="G159" s="31"/>
      <c r="H159" s="31"/>
      <c r="I159" s="31"/>
      <c r="J159" s="31"/>
      <c r="V159" s="29"/>
      <c r="W159" s="29"/>
    </row>
    <row r="160" spans="1:23" x14ac:dyDescent="0.2">
      <c r="A160" s="29"/>
      <c r="B160" s="492"/>
      <c r="C160" s="29"/>
      <c r="D160" s="31"/>
      <c r="E160" s="31"/>
      <c r="F160" s="31"/>
      <c r="G160" s="31"/>
      <c r="H160" s="31"/>
      <c r="I160" s="31"/>
      <c r="J160" s="31"/>
    </row>
    <row r="161" spans="1:21" x14ac:dyDescent="0.2">
      <c r="A161" s="29"/>
      <c r="B161" s="382"/>
      <c r="C161" s="29"/>
      <c r="D161" s="31"/>
      <c r="E161" s="31"/>
      <c r="F161" s="31"/>
      <c r="G161" s="31"/>
      <c r="H161" s="31"/>
      <c r="I161" s="31"/>
      <c r="J161" s="31"/>
    </row>
    <row r="162" spans="1:21" x14ac:dyDescent="0.2">
      <c r="A162" s="29"/>
      <c r="B162" s="29"/>
      <c r="C162" s="29"/>
      <c r="D162" s="31"/>
      <c r="E162" s="31"/>
      <c r="F162" s="31"/>
      <c r="G162" s="31"/>
      <c r="H162" s="31"/>
      <c r="I162" s="31"/>
      <c r="J162" s="31"/>
    </row>
    <row r="163" spans="1:21" x14ac:dyDescent="0.2">
      <c r="A163" s="29"/>
      <c r="B163" s="492"/>
      <c r="C163" s="29"/>
      <c r="D163" s="31"/>
      <c r="E163" s="31"/>
      <c r="F163" s="31"/>
      <c r="G163" s="31"/>
      <c r="H163" s="31"/>
      <c r="I163" s="31"/>
      <c r="J163" s="31"/>
    </row>
    <row r="164" spans="1:21" x14ac:dyDescent="0.2">
      <c r="A164" s="29"/>
      <c r="B164" s="493"/>
      <c r="C164" s="29"/>
      <c r="D164" s="31"/>
      <c r="E164" s="31"/>
      <c r="F164" s="31"/>
      <c r="G164" s="31"/>
      <c r="H164" s="31"/>
      <c r="I164" s="31"/>
      <c r="J164" s="31"/>
    </row>
    <row r="165" spans="1:21" x14ac:dyDescent="0.2">
      <c r="A165" s="29"/>
      <c r="B165" s="382"/>
      <c r="C165" s="29"/>
      <c r="D165" s="31"/>
      <c r="E165" s="31"/>
      <c r="F165" s="31"/>
      <c r="G165" s="31"/>
      <c r="H165" s="31"/>
      <c r="I165" s="31"/>
      <c r="J165" s="31"/>
    </row>
    <row r="166" spans="1:21" x14ac:dyDescent="0.2">
      <c r="A166" s="29"/>
      <c r="B166" s="382"/>
      <c r="C166" s="29"/>
      <c r="D166" s="31"/>
      <c r="E166" s="31"/>
      <c r="F166" s="31"/>
      <c r="G166" s="31"/>
      <c r="H166" s="31"/>
      <c r="I166" s="31"/>
      <c r="J166" s="31"/>
    </row>
    <row r="167" spans="1:21" x14ac:dyDescent="0.2">
      <c r="A167" s="29"/>
      <c r="B167" s="382"/>
      <c r="C167" s="29"/>
      <c r="D167" s="31"/>
      <c r="E167" s="31"/>
      <c r="F167" s="31"/>
      <c r="G167" s="31"/>
      <c r="H167" s="31"/>
      <c r="I167" s="31"/>
      <c r="J167" s="31"/>
    </row>
    <row r="168" spans="1:21" x14ac:dyDescent="0.2">
      <c r="A168" s="29"/>
      <c r="B168" s="382"/>
      <c r="C168" s="29"/>
      <c r="D168" s="31"/>
      <c r="E168" s="31"/>
      <c r="F168" s="31"/>
      <c r="G168" s="31"/>
      <c r="H168" s="31"/>
      <c r="I168" s="31"/>
      <c r="J168" s="31"/>
    </row>
    <row r="169" spans="1:21" x14ac:dyDescent="0.2">
      <c r="A169" s="29"/>
      <c r="B169" s="382"/>
      <c r="C169" s="29"/>
      <c r="D169" s="31"/>
      <c r="E169" s="31"/>
      <c r="F169" s="31"/>
      <c r="G169" s="31"/>
      <c r="H169" s="31"/>
      <c r="I169" s="31"/>
      <c r="J169" s="31"/>
      <c r="K169" s="29"/>
      <c r="L169" s="54"/>
      <c r="M169" s="212"/>
      <c r="N169" s="514"/>
      <c r="O169" s="31"/>
      <c r="P169" s="31"/>
      <c r="Q169" s="31"/>
      <c r="R169" s="31"/>
      <c r="S169" s="31"/>
      <c r="T169" s="31"/>
      <c r="U169" s="29"/>
    </row>
    <row r="170" spans="1:21" x14ac:dyDescent="0.2">
      <c r="A170" s="29"/>
      <c r="B170" s="382"/>
      <c r="C170" s="29"/>
      <c r="D170" s="31"/>
      <c r="E170" s="31"/>
      <c r="F170" s="31"/>
      <c r="G170" s="31"/>
      <c r="H170" s="31"/>
      <c r="I170" s="31"/>
      <c r="J170" s="31"/>
      <c r="K170" s="29"/>
      <c r="L170" s="207"/>
      <c r="M170" s="182"/>
      <c r="N170" s="257"/>
      <c r="O170" s="257"/>
      <c r="P170" s="257"/>
      <c r="Q170" s="257"/>
      <c r="R170" s="257"/>
      <c r="S170" s="257"/>
      <c r="T170" s="257"/>
      <c r="U170" s="29"/>
    </row>
    <row r="171" spans="1:21" x14ac:dyDescent="0.2">
      <c r="A171" s="29"/>
      <c r="B171" s="382"/>
      <c r="C171" s="29"/>
      <c r="D171" s="31"/>
      <c r="E171" s="31"/>
      <c r="F171" s="31"/>
      <c r="G171" s="31"/>
      <c r="H171" s="31"/>
      <c r="I171" s="31"/>
      <c r="J171" s="31"/>
      <c r="K171" s="29"/>
      <c r="L171" s="453"/>
      <c r="M171" s="182"/>
      <c r="N171" s="29"/>
      <c r="O171" s="491"/>
      <c r="P171" s="491"/>
      <c r="Q171" s="491"/>
      <c r="R171" s="491"/>
      <c r="S171" s="491"/>
      <c r="T171" s="491"/>
      <c r="U171" s="29"/>
    </row>
    <row r="172" spans="1:21" x14ac:dyDescent="0.2">
      <c r="A172" s="29"/>
      <c r="B172" s="182"/>
      <c r="C172" s="182"/>
      <c r="D172" s="29"/>
      <c r="E172" s="29"/>
      <c r="F172" s="29"/>
      <c r="G172" s="29"/>
      <c r="H172" s="29"/>
      <c r="I172" s="29"/>
      <c r="J172" s="29"/>
      <c r="K172" s="29"/>
      <c r="L172" s="410"/>
      <c r="M172" s="31"/>
      <c r="N172" s="31"/>
      <c r="O172" s="31"/>
      <c r="P172" s="31"/>
      <c r="Q172" s="31"/>
      <c r="R172" s="31"/>
      <c r="S172" s="31"/>
      <c r="T172" s="31"/>
      <c r="U172" s="29"/>
    </row>
    <row r="173" spans="1:21" x14ac:dyDescent="0.2">
      <c r="A173" s="29"/>
      <c r="B173" s="157"/>
      <c r="C173" s="377"/>
      <c r="D173" s="494"/>
      <c r="E173" s="494"/>
      <c r="F173" s="494"/>
      <c r="G173" s="494"/>
      <c r="H173" s="494"/>
      <c r="I173" s="494"/>
      <c r="J173" s="494"/>
      <c r="K173" s="29"/>
      <c r="L173" s="410"/>
      <c r="M173" s="31"/>
      <c r="N173" s="31"/>
      <c r="O173" s="31"/>
      <c r="P173" s="31"/>
      <c r="Q173" s="31"/>
      <c r="R173" s="31"/>
      <c r="S173" s="31"/>
      <c r="T173" s="31"/>
      <c r="U173" s="29"/>
    </row>
    <row r="174" spans="1:21" x14ac:dyDescent="0.2">
      <c r="A174" s="29"/>
      <c r="B174" s="495"/>
      <c r="C174" s="378"/>
      <c r="D174" s="408"/>
      <c r="E174" s="408"/>
      <c r="F174" s="408"/>
      <c r="G174" s="408"/>
      <c r="H174" s="408"/>
      <c r="I174" s="408"/>
      <c r="J174" s="408"/>
      <c r="K174" s="29"/>
      <c r="L174" s="410"/>
      <c r="M174" s="31"/>
      <c r="N174" s="31"/>
      <c r="O174" s="31"/>
      <c r="P174" s="31"/>
      <c r="Q174" s="31"/>
      <c r="R174" s="31"/>
      <c r="S174" s="31"/>
      <c r="T174" s="31"/>
      <c r="U174" s="29"/>
    </row>
    <row r="175" spans="1:21" x14ac:dyDescent="0.2">
      <c r="A175" s="29"/>
      <c r="B175" s="496"/>
      <c r="C175" s="378"/>
      <c r="D175" s="378"/>
      <c r="E175" s="378"/>
      <c r="F175" s="29"/>
      <c r="G175" s="379"/>
      <c r="H175" s="29"/>
      <c r="I175" s="29"/>
      <c r="J175" s="29"/>
      <c r="K175" s="29"/>
      <c r="L175" s="410"/>
      <c r="M175" s="31"/>
      <c r="N175" s="31"/>
      <c r="O175" s="31"/>
      <c r="P175" s="31"/>
      <c r="Q175" s="31"/>
      <c r="R175" s="31"/>
      <c r="S175" s="31"/>
      <c r="T175" s="31"/>
      <c r="U175" s="29"/>
    </row>
    <row r="176" spans="1:21" x14ac:dyDescent="0.2">
      <c r="A176" s="29"/>
      <c r="B176" s="495"/>
      <c r="C176" s="378"/>
      <c r="D176" s="378"/>
      <c r="E176" s="378"/>
      <c r="F176" s="29"/>
      <c r="G176" s="379"/>
      <c r="H176" s="29"/>
      <c r="I176" s="29"/>
      <c r="J176" s="29"/>
      <c r="K176" s="29"/>
      <c r="L176" s="410"/>
      <c r="M176" s="31"/>
      <c r="N176" s="31"/>
      <c r="O176" s="31"/>
      <c r="P176" s="31"/>
      <c r="Q176" s="31"/>
      <c r="R176" s="31"/>
      <c r="S176" s="31"/>
      <c r="T176" s="31"/>
      <c r="U176" s="29"/>
    </row>
    <row r="177" spans="1:23" x14ac:dyDescent="0.2">
      <c r="A177" s="29"/>
      <c r="B177" s="495"/>
      <c r="C177" s="378"/>
      <c r="D177" s="497"/>
      <c r="E177" s="497"/>
      <c r="F177" s="497"/>
      <c r="G177" s="497"/>
      <c r="H177" s="497"/>
      <c r="I177" s="497"/>
      <c r="J177" s="497"/>
      <c r="K177" s="29"/>
      <c r="L177" s="54"/>
      <c r="M177" s="147"/>
      <c r="N177" s="31"/>
      <c r="O177" s="31"/>
      <c r="P177" s="31"/>
      <c r="Q177" s="31"/>
      <c r="R177" s="31"/>
      <c r="S177" s="31"/>
      <c r="T177" s="31"/>
      <c r="U177" s="29"/>
    </row>
    <row r="178" spans="1:23" x14ac:dyDescent="0.2">
      <c r="A178" s="29"/>
      <c r="B178" s="495"/>
      <c r="C178" s="380"/>
      <c r="D178" s="380"/>
      <c r="E178" s="380"/>
      <c r="F178" s="29"/>
      <c r="G178" s="381"/>
      <c r="H178" s="29"/>
      <c r="I178" s="29"/>
      <c r="J178" s="29"/>
      <c r="K178" s="29"/>
      <c r="L178" s="182"/>
      <c r="M178" s="182"/>
      <c r="N178" s="29"/>
      <c r="O178" s="29"/>
      <c r="P178" s="29"/>
      <c r="Q178" s="29"/>
      <c r="R178" s="29"/>
      <c r="S178" s="29"/>
      <c r="T178" s="29"/>
      <c r="U178" s="29"/>
    </row>
    <row r="179" spans="1:23" x14ac:dyDescent="0.2">
      <c r="A179" s="29"/>
      <c r="B179" s="495"/>
      <c r="C179" s="380"/>
      <c r="D179" s="497"/>
      <c r="E179" s="497"/>
      <c r="F179" s="497"/>
      <c r="G179" s="497"/>
      <c r="H179" s="497"/>
      <c r="I179" s="497"/>
      <c r="J179" s="497"/>
      <c r="K179" s="29"/>
      <c r="L179" s="207"/>
      <c r="M179" s="182"/>
      <c r="N179" s="29"/>
      <c r="O179" s="29"/>
      <c r="P179" s="29"/>
      <c r="Q179" s="29"/>
      <c r="R179" s="257"/>
      <c r="S179" s="257"/>
      <c r="T179" s="257"/>
      <c r="U179" s="29"/>
    </row>
    <row r="180" spans="1:23" x14ac:dyDescent="0.2">
      <c r="A180" s="29"/>
      <c r="B180" s="498"/>
      <c r="C180" s="382"/>
      <c r="D180" s="497"/>
      <c r="E180" s="497"/>
      <c r="F180" s="497"/>
      <c r="G180" s="497"/>
      <c r="H180" s="497"/>
      <c r="I180" s="497"/>
      <c r="J180" s="497"/>
      <c r="K180" s="29"/>
      <c r="L180" s="453"/>
      <c r="M180" s="182"/>
      <c r="N180" s="29"/>
      <c r="O180" s="428"/>
      <c r="P180" s="428"/>
      <c r="Q180" s="428"/>
      <c r="R180" s="428"/>
      <c r="S180" s="428"/>
      <c r="T180" s="428"/>
      <c r="U180" s="29"/>
      <c r="V180" s="29"/>
      <c r="W180" s="29"/>
    </row>
    <row r="181" spans="1:23" s="49" customFormat="1" x14ac:dyDescent="0.2">
      <c r="A181" s="29"/>
      <c r="B181" s="495"/>
      <c r="C181" s="380"/>
      <c r="D181" s="380"/>
      <c r="E181" s="380"/>
      <c r="F181" s="29"/>
      <c r="G181" s="381"/>
      <c r="H181" s="29"/>
      <c r="I181" s="29"/>
      <c r="J181" s="29"/>
      <c r="K181" s="29"/>
      <c r="L181" s="410"/>
      <c r="M181" s="206"/>
      <c r="N181" s="29"/>
      <c r="O181" s="31"/>
      <c r="P181" s="31"/>
      <c r="Q181" s="31"/>
      <c r="R181" s="31"/>
      <c r="S181" s="31"/>
      <c r="T181" s="31"/>
      <c r="U181" s="29"/>
      <c r="V181" s="29"/>
      <c r="W181" s="29"/>
    </row>
    <row r="182" spans="1:23" s="49" customFormat="1" x14ac:dyDescent="0.2">
      <c r="A182" s="378"/>
      <c r="B182" s="182"/>
      <c r="C182" s="380"/>
      <c r="D182" s="497"/>
      <c r="E182" s="497"/>
      <c r="F182" s="497"/>
      <c r="G182" s="497"/>
      <c r="H182" s="497"/>
      <c r="I182" s="497"/>
      <c r="J182" s="497"/>
      <c r="K182" s="29"/>
      <c r="L182" s="410"/>
      <c r="M182" s="210"/>
      <c r="N182" s="29"/>
      <c r="O182" s="31"/>
      <c r="P182" s="31"/>
      <c r="Q182" s="31"/>
      <c r="R182" s="31"/>
      <c r="S182" s="31"/>
      <c r="T182" s="31"/>
      <c r="U182" s="29"/>
      <c r="V182" s="29"/>
      <c r="W182" s="29"/>
    </row>
    <row r="183" spans="1:23" s="49" customFormat="1" x14ac:dyDescent="0.2">
      <c r="A183" s="29"/>
      <c r="B183" s="499"/>
      <c r="C183" s="377"/>
      <c r="D183" s="377"/>
      <c r="E183" s="377"/>
      <c r="F183" s="29"/>
      <c r="G183" s="379"/>
      <c r="H183" s="29"/>
      <c r="I183" s="29"/>
      <c r="J183" s="29"/>
      <c r="K183" s="29"/>
      <c r="L183" s="410"/>
      <c r="M183" s="210"/>
      <c r="N183" s="451"/>
      <c r="O183" s="31"/>
      <c r="P183" s="31"/>
      <c r="Q183" s="31"/>
      <c r="R183" s="31"/>
      <c r="S183" s="31"/>
      <c r="T183" s="31"/>
      <c r="U183" s="29"/>
      <c r="V183" s="29"/>
      <c r="W183" s="29"/>
    </row>
    <row r="184" spans="1:23" s="49" customFormat="1" x14ac:dyDescent="0.2">
      <c r="A184" s="29"/>
      <c r="B184" s="495"/>
      <c r="C184" s="377"/>
      <c r="D184" s="497"/>
      <c r="E184" s="497"/>
      <c r="F184" s="497"/>
      <c r="G184" s="497"/>
      <c r="H184" s="497"/>
      <c r="I184" s="497"/>
      <c r="J184" s="497"/>
      <c r="K184" s="29"/>
      <c r="L184" s="410"/>
      <c r="M184" s="210"/>
      <c r="N184" s="452"/>
      <c r="O184" s="31"/>
      <c r="P184" s="31"/>
      <c r="Q184" s="31"/>
      <c r="R184" s="31"/>
      <c r="S184" s="31"/>
      <c r="T184" s="31"/>
      <c r="U184" s="29"/>
      <c r="V184" s="29"/>
      <c r="W184" s="29"/>
    </row>
    <row r="185" spans="1:23" s="49" customFormat="1" x14ac:dyDescent="0.2">
      <c r="A185" s="29"/>
      <c r="B185" s="495"/>
      <c r="C185" s="378"/>
      <c r="D185" s="497"/>
      <c r="E185" s="497"/>
      <c r="F185" s="497"/>
      <c r="G185" s="497"/>
      <c r="H185" s="497"/>
      <c r="I185" s="497"/>
      <c r="J185" s="497"/>
      <c r="K185" s="29"/>
      <c r="L185" s="410"/>
      <c r="M185" s="210"/>
      <c r="N185" s="452"/>
      <c r="O185" s="31"/>
      <c r="P185" s="31"/>
      <c r="Q185" s="31"/>
      <c r="R185" s="31"/>
      <c r="S185" s="31"/>
      <c r="T185" s="31"/>
      <c r="U185" s="29"/>
      <c r="V185" s="29"/>
      <c r="W185" s="29"/>
    </row>
    <row r="186" spans="1:23" s="49" customFormat="1" x14ac:dyDescent="0.2">
      <c r="A186" s="29"/>
      <c r="B186" s="498"/>
      <c r="C186" s="378"/>
      <c r="D186" s="497"/>
      <c r="E186" s="497"/>
      <c r="F186" s="497"/>
      <c r="G186" s="497"/>
      <c r="H186" s="497"/>
      <c r="I186" s="497"/>
      <c r="J186" s="497"/>
      <c r="K186" s="29"/>
      <c r="L186" s="181"/>
      <c r="M186" s="212"/>
      <c r="N186" s="414"/>
      <c r="O186" s="31"/>
      <c r="P186" s="31"/>
      <c r="Q186" s="31"/>
      <c r="R186" s="31"/>
      <c r="S186" s="31"/>
      <c r="T186" s="31"/>
      <c r="U186" s="29"/>
      <c r="V186" s="29"/>
      <c r="W186" s="29"/>
    </row>
    <row r="187" spans="1:23" s="49" customFormat="1" x14ac:dyDescent="0.2">
      <c r="A187" s="29"/>
      <c r="B187" s="498"/>
      <c r="C187" s="378"/>
      <c r="D187" s="497"/>
      <c r="E187" s="497"/>
      <c r="F187" s="497"/>
      <c r="G187" s="497"/>
      <c r="H187" s="497"/>
      <c r="I187" s="497"/>
      <c r="J187" s="497"/>
      <c r="K187" s="29"/>
      <c r="L187" s="29"/>
      <c r="M187" s="29"/>
      <c r="N187" s="29"/>
      <c r="O187" s="29"/>
      <c r="P187" s="29"/>
      <c r="Q187" s="29"/>
      <c r="R187" s="29"/>
      <c r="S187" s="29"/>
      <c r="T187" s="29"/>
      <c r="U187" s="29"/>
      <c r="V187" s="29"/>
      <c r="W187" s="29"/>
    </row>
    <row r="188" spans="1:23" s="49" customFormat="1" x14ac:dyDescent="0.2">
      <c r="A188" s="29"/>
      <c r="B188" s="29"/>
      <c r="C188" s="378"/>
      <c r="D188" s="497"/>
      <c r="E188" s="497"/>
      <c r="F188" s="497"/>
      <c r="G188" s="497"/>
      <c r="H188" s="497"/>
      <c r="I188" s="497"/>
      <c r="J188" s="497"/>
      <c r="K188" s="29"/>
      <c r="L188" s="29"/>
      <c r="M188" s="212"/>
      <c r="N188" s="414"/>
      <c r="O188" s="31"/>
      <c r="P188" s="31"/>
      <c r="Q188" s="31"/>
      <c r="R188" s="31"/>
      <c r="S188" s="31"/>
      <c r="T188" s="31"/>
      <c r="U188" s="29"/>
      <c r="V188" s="29"/>
      <c r="W188" s="29"/>
    </row>
    <row r="189" spans="1:23" s="49" customFormat="1" x14ac:dyDescent="0.2">
      <c r="A189" s="29"/>
      <c r="B189" s="498"/>
      <c r="C189" s="378"/>
      <c r="D189" s="497"/>
      <c r="E189" s="497"/>
      <c r="F189" s="497"/>
      <c r="G189" s="497"/>
      <c r="H189" s="497"/>
      <c r="I189" s="497"/>
      <c r="J189" s="497"/>
      <c r="K189" s="29"/>
      <c r="L189" s="207"/>
      <c r="M189" s="182"/>
      <c r="N189" s="29"/>
      <c r="O189" s="29"/>
      <c r="P189" s="29"/>
      <c r="Q189" s="29"/>
      <c r="R189" s="29"/>
      <c r="S189" s="29"/>
      <c r="T189" s="29"/>
      <c r="U189" s="29"/>
      <c r="V189" s="29"/>
      <c r="W189" s="29"/>
    </row>
    <row r="190" spans="1:23" s="49" customFormat="1" x14ac:dyDescent="0.2">
      <c r="A190" s="29"/>
      <c r="B190" s="29"/>
      <c r="C190" s="378"/>
      <c r="D190" s="497"/>
      <c r="E190" s="497"/>
      <c r="F190" s="497"/>
      <c r="G190" s="497"/>
      <c r="H190" s="497"/>
      <c r="I190" s="497"/>
      <c r="J190" s="497"/>
      <c r="L190" s="207"/>
      <c r="M190" s="182"/>
      <c r="N190" s="29"/>
      <c r="O190" s="29"/>
      <c r="P190" s="31"/>
      <c r="Q190" s="31"/>
      <c r="R190" s="31"/>
      <c r="S190" s="31"/>
      <c r="T190" s="31"/>
      <c r="U190" s="29"/>
      <c r="V190" s="29"/>
      <c r="W190" s="29"/>
    </row>
    <row r="191" spans="1:23" s="49" customFormat="1" x14ac:dyDescent="0.2">
      <c r="A191" s="29"/>
      <c r="B191" s="182"/>
      <c r="C191" s="182"/>
      <c r="D191" s="29"/>
      <c r="E191" s="29"/>
      <c r="F191" s="29"/>
      <c r="G191" s="29"/>
      <c r="H191" s="29"/>
      <c r="I191" s="29"/>
      <c r="J191" s="29"/>
      <c r="L191" s="453"/>
      <c r="M191" s="182"/>
      <c r="N191" s="29"/>
      <c r="O191" s="428"/>
      <c r="P191" s="428"/>
      <c r="Q191" s="428"/>
      <c r="R191" s="428"/>
      <c r="S191" s="428"/>
      <c r="T191" s="428"/>
      <c r="U191" s="29"/>
      <c r="V191" s="29"/>
      <c r="W191" s="29"/>
    </row>
    <row r="192" spans="1:23" s="49" customFormat="1" x14ac:dyDescent="0.2">
      <c r="A192" s="29"/>
      <c r="B192" s="208"/>
      <c r="C192" s="406"/>
      <c r="D192" s="500"/>
      <c r="E192" s="500"/>
      <c r="F192" s="500"/>
      <c r="G192" s="500"/>
      <c r="H192" s="500"/>
      <c r="I192" s="500"/>
      <c r="J192" s="500"/>
      <c r="L192" s="410"/>
      <c r="M192" s="206"/>
      <c r="N192" s="29"/>
      <c r="O192" s="31"/>
      <c r="P192" s="31"/>
      <c r="Q192" s="31"/>
      <c r="R192" s="31"/>
      <c r="S192" s="31"/>
      <c r="T192" s="31"/>
      <c r="U192" s="29"/>
      <c r="V192" s="29"/>
      <c r="W192" s="29"/>
    </row>
    <row r="193" spans="1:23" s="49" customFormat="1" x14ac:dyDescent="0.2">
      <c r="A193" s="29"/>
      <c r="B193" s="182"/>
      <c r="C193" s="407"/>
      <c r="D193" s="407"/>
      <c r="E193" s="407"/>
      <c r="F193" s="407"/>
      <c r="G193" s="407"/>
      <c r="H193" s="407"/>
      <c r="I193" s="407"/>
      <c r="J193" s="407"/>
      <c r="L193" s="410"/>
      <c r="M193" s="206"/>
      <c r="N193" s="29"/>
      <c r="O193" s="31"/>
      <c r="P193" s="31"/>
      <c r="Q193" s="31"/>
      <c r="R193" s="31"/>
      <c r="S193" s="31"/>
      <c r="T193" s="31"/>
      <c r="U193" s="29"/>
      <c r="V193" s="29"/>
      <c r="W193" s="29"/>
    </row>
    <row r="194" spans="1:23" s="49" customFormat="1" x14ac:dyDescent="0.2">
      <c r="A194" s="29"/>
      <c r="B194" s="182"/>
      <c r="C194" s="407"/>
      <c r="D194" s="407"/>
      <c r="E194" s="407"/>
      <c r="F194" s="407"/>
      <c r="G194" s="407"/>
      <c r="H194" s="407"/>
      <c r="I194" s="407"/>
      <c r="J194" s="407"/>
      <c r="L194" s="410"/>
      <c r="M194" s="206"/>
      <c r="N194" s="451"/>
      <c r="O194" s="31"/>
      <c r="P194" s="31"/>
      <c r="Q194" s="31"/>
      <c r="R194" s="31"/>
      <c r="S194" s="31"/>
      <c r="T194" s="31"/>
      <c r="U194" s="29"/>
      <c r="V194" s="29"/>
      <c r="W194" s="29"/>
    </row>
    <row r="195" spans="1:23" s="49" customFormat="1" x14ac:dyDescent="0.2">
      <c r="A195" s="29"/>
      <c r="B195" s="182"/>
      <c r="C195" s="407"/>
      <c r="D195" s="407"/>
      <c r="E195" s="407"/>
      <c r="F195" s="407"/>
      <c r="G195" s="407"/>
      <c r="H195" s="407"/>
      <c r="I195" s="407"/>
      <c r="J195" s="426"/>
      <c r="L195" s="410"/>
      <c r="M195" s="210"/>
      <c r="N195" s="452"/>
      <c r="O195" s="31"/>
      <c r="P195" s="31"/>
      <c r="Q195" s="31"/>
      <c r="R195" s="31"/>
      <c r="S195" s="31"/>
      <c r="T195" s="31"/>
      <c r="U195" s="29"/>
      <c r="V195" s="29"/>
      <c r="W195" s="29"/>
    </row>
    <row r="196" spans="1:23" s="49" customFormat="1" x14ac:dyDescent="0.2">
      <c r="A196" s="29"/>
      <c r="B196" s="182"/>
      <c r="C196" s="182"/>
      <c r="D196" s="29"/>
      <c r="E196" s="29"/>
      <c r="F196" s="29"/>
      <c r="G196" s="29"/>
      <c r="H196" s="29"/>
      <c r="I196" s="29"/>
      <c r="J196" s="29"/>
      <c r="L196" s="410"/>
      <c r="M196" s="206"/>
      <c r="N196" s="452"/>
      <c r="O196" s="31"/>
      <c r="P196" s="31"/>
      <c r="Q196" s="31"/>
      <c r="R196" s="31"/>
      <c r="S196" s="31"/>
      <c r="T196" s="31"/>
      <c r="U196" s="29"/>
      <c r="V196" s="29"/>
      <c r="W196" s="29"/>
    </row>
    <row r="197" spans="1:23" s="49" customFormat="1" x14ac:dyDescent="0.2">
      <c r="L197" s="181"/>
      <c r="M197" s="212"/>
      <c r="N197" s="414"/>
      <c r="O197" s="31"/>
      <c r="P197" s="31"/>
      <c r="Q197" s="31"/>
      <c r="R197" s="31"/>
      <c r="S197" s="31"/>
      <c r="T197" s="31"/>
      <c r="U197" s="29"/>
      <c r="V197" s="29"/>
      <c r="W197" s="29"/>
    </row>
    <row r="198" spans="1:23" s="49" customFormat="1" x14ac:dyDescent="0.2">
      <c r="A198" s="29"/>
      <c r="B198" s="182"/>
      <c r="C198" s="182"/>
      <c r="D198" s="29"/>
      <c r="E198" s="29"/>
      <c r="F198" s="29"/>
      <c r="G198" s="29"/>
      <c r="H198" s="29"/>
      <c r="I198" s="29"/>
      <c r="J198" s="29"/>
      <c r="K198" s="29"/>
      <c r="L198" s="181"/>
      <c r="M198" s="212"/>
      <c r="N198" s="29"/>
      <c r="O198" s="31"/>
      <c r="P198" s="31"/>
      <c r="Q198" s="31"/>
      <c r="R198" s="31"/>
      <c r="S198" s="31"/>
      <c r="T198" s="31"/>
      <c r="U198" s="29"/>
      <c r="V198" s="29"/>
      <c r="W198" s="29"/>
    </row>
    <row r="199" spans="1:23" s="49" customFormat="1" ht="15.75" x14ac:dyDescent="0.25">
      <c r="A199" s="29"/>
      <c r="B199" s="182"/>
      <c r="C199" s="52"/>
      <c r="D199" s="404"/>
      <c r="E199" s="404"/>
      <c r="F199" s="404"/>
      <c r="G199" s="29"/>
      <c r="H199" s="29"/>
      <c r="I199" s="29"/>
      <c r="J199" s="29"/>
      <c r="K199" s="29"/>
      <c r="L199" s="181"/>
      <c r="M199" s="212"/>
      <c r="N199" s="29"/>
      <c r="O199" s="31"/>
      <c r="P199" s="31"/>
      <c r="Q199" s="31"/>
      <c r="R199" s="31"/>
      <c r="S199" s="31"/>
      <c r="T199" s="31"/>
      <c r="U199" s="29"/>
      <c r="V199" s="29"/>
      <c r="W199" s="29"/>
    </row>
    <row r="200" spans="1:23" s="49" customFormat="1" x14ac:dyDescent="0.2">
      <c r="A200" s="29"/>
      <c r="B200" s="182"/>
      <c r="C200" s="181"/>
      <c r="D200" s="480"/>
      <c r="E200" s="406"/>
      <c r="F200" s="406"/>
      <c r="G200" s="406"/>
      <c r="H200" s="406"/>
      <c r="I200" s="406"/>
      <c r="J200" s="406"/>
      <c r="K200" s="29"/>
      <c r="L200" s="29"/>
      <c r="M200" s="29"/>
      <c r="N200" s="29"/>
      <c r="O200" s="29"/>
      <c r="P200" s="29"/>
      <c r="Q200" s="29"/>
      <c r="R200" s="29"/>
      <c r="S200" s="29"/>
      <c r="T200" s="29"/>
      <c r="U200" s="29"/>
      <c r="V200" s="29"/>
      <c r="W200" s="29"/>
    </row>
    <row r="201" spans="1:23" x14ac:dyDescent="0.2">
      <c r="A201" s="29"/>
      <c r="B201" s="207"/>
      <c r="C201" s="181"/>
      <c r="D201" s="480"/>
      <c r="E201" s="406"/>
      <c r="F201" s="406"/>
      <c r="G201" s="406"/>
      <c r="H201" s="406"/>
      <c r="I201" s="406"/>
      <c r="J201" s="406"/>
      <c r="K201" s="406"/>
    </row>
    <row r="202" spans="1:23" x14ac:dyDescent="0.2">
      <c r="A202" s="29"/>
      <c r="B202" s="182"/>
      <c r="C202" s="181"/>
      <c r="D202" s="210"/>
      <c r="E202" s="87"/>
      <c r="F202" s="481"/>
      <c r="G202" s="481"/>
      <c r="H202" s="481"/>
      <c r="I202" s="481"/>
      <c r="J202" s="481"/>
      <c r="K202" s="406"/>
    </row>
    <row r="203" spans="1:23" x14ac:dyDescent="0.2">
      <c r="A203" s="29"/>
      <c r="B203" s="182"/>
      <c r="C203" s="181"/>
      <c r="D203" s="210"/>
      <c r="E203" s="87"/>
      <c r="F203" s="482"/>
      <c r="G203" s="482"/>
      <c r="H203" s="482"/>
      <c r="I203" s="482"/>
      <c r="J203" s="482"/>
      <c r="K203" s="406"/>
    </row>
    <row r="204" spans="1:23" x14ac:dyDescent="0.2">
      <c r="A204" s="29"/>
      <c r="B204" s="182"/>
      <c r="C204" s="181"/>
      <c r="D204" s="210"/>
      <c r="E204" s="87"/>
      <c r="F204" s="481"/>
      <c r="G204" s="481"/>
      <c r="H204" s="481"/>
      <c r="I204" s="481"/>
      <c r="J204" s="481"/>
      <c r="K204" s="406"/>
    </row>
    <row r="205" spans="1:23" x14ac:dyDescent="0.2">
      <c r="A205" s="29"/>
      <c r="B205" s="182"/>
      <c r="C205" s="181"/>
      <c r="D205" s="210"/>
      <c r="E205" s="87"/>
      <c r="F205" s="483"/>
      <c r="G205" s="483"/>
      <c r="H205" s="483"/>
      <c r="I205" s="483"/>
      <c r="J205" s="483"/>
      <c r="K205" s="406"/>
    </row>
    <row r="206" spans="1:23" x14ac:dyDescent="0.2">
      <c r="A206" s="29"/>
      <c r="B206" s="207"/>
      <c r="C206" s="181"/>
      <c r="D206" s="480"/>
      <c r="E206" s="406"/>
      <c r="F206" s="406"/>
      <c r="G206" s="406"/>
      <c r="H206" s="406"/>
      <c r="I206" s="406"/>
      <c r="J206" s="406"/>
      <c r="K206" s="406"/>
    </row>
    <row r="207" spans="1:23" x14ac:dyDescent="0.2">
      <c r="A207" s="29"/>
      <c r="B207" s="29"/>
      <c r="C207" s="182"/>
      <c r="D207" s="366"/>
      <c r="E207" s="206"/>
      <c r="F207" s="484"/>
      <c r="G207" s="484"/>
      <c r="H207" s="484"/>
      <c r="I207" s="484"/>
      <c r="J207" s="484"/>
      <c r="K207" s="484"/>
    </row>
    <row r="208" spans="1:23" x14ac:dyDescent="0.2">
      <c r="A208" s="29"/>
      <c r="B208" s="29"/>
      <c r="C208" s="182"/>
      <c r="D208" s="366"/>
      <c r="E208" s="206"/>
      <c r="F208" s="484"/>
      <c r="G208" s="484"/>
      <c r="H208" s="484"/>
      <c r="I208" s="484"/>
      <c r="J208" s="484"/>
      <c r="K208" s="484"/>
    </row>
    <row r="209" spans="1:11" x14ac:dyDescent="0.2">
      <c r="A209" s="29"/>
      <c r="B209" s="29"/>
      <c r="C209" s="181"/>
      <c r="D209" s="366"/>
      <c r="E209" s="147"/>
      <c r="F209" s="484"/>
      <c r="G209" s="484"/>
      <c r="H209" s="484"/>
      <c r="I209" s="484"/>
      <c r="J209" s="484"/>
      <c r="K209" s="484"/>
    </row>
    <row r="210" spans="1:11" x14ac:dyDescent="0.2">
      <c r="A210" s="29"/>
      <c r="B210" s="29"/>
      <c r="C210" s="54"/>
      <c r="D210" s="210"/>
      <c r="E210" s="210"/>
      <c r="F210" s="484"/>
      <c r="G210" s="484"/>
      <c r="H210" s="484"/>
      <c r="I210" s="484"/>
      <c r="J210" s="484"/>
      <c r="K210" s="484"/>
    </row>
    <row r="211" spans="1:11" x14ac:dyDescent="0.2">
      <c r="A211" s="29"/>
      <c r="B211" s="29"/>
      <c r="C211" s="181"/>
      <c r="D211" s="147"/>
      <c r="E211" s="147"/>
      <c r="F211" s="485"/>
      <c r="G211" s="485"/>
      <c r="H211" s="485"/>
      <c r="I211" s="485"/>
      <c r="J211" s="485"/>
      <c r="K211" s="485"/>
    </row>
    <row r="212" spans="1:11" x14ac:dyDescent="0.2">
      <c r="A212" s="29"/>
      <c r="B212" s="29"/>
      <c r="C212" s="54"/>
      <c r="D212" s="87"/>
      <c r="E212" s="87"/>
      <c r="F212" s="483"/>
      <c r="G212" s="483"/>
      <c r="H212" s="483"/>
      <c r="I212" s="483"/>
      <c r="J212" s="483"/>
      <c r="K212" s="483"/>
    </row>
    <row r="213" spans="1:11" x14ac:dyDescent="0.2">
      <c r="A213" s="29"/>
      <c r="B213" s="29"/>
      <c r="C213" s="190"/>
      <c r="D213" s="87"/>
      <c r="E213" s="87"/>
      <c r="F213" s="483"/>
      <c r="G213" s="483"/>
      <c r="H213" s="483"/>
      <c r="I213" s="483"/>
      <c r="J213" s="483"/>
      <c r="K213" s="483"/>
    </row>
    <row r="214" spans="1:11" x14ac:dyDescent="0.2">
      <c r="A214" s="29"/>
      <c r="B214" s="414"/>
      <c r="C214" s="190"/>
      <c r="D214" s="87"/>
      <c r="E214" s="87"/>
      <c r="F214" s="483"/>
      <c r="G214" s="486"/>
      <c r="H214" s="489"/>
      <c r="I214" s="489"/>
      <c r="J214" s="489"/>
      <c r="K214" s="489"/>
    </row>
    <row r="215" spans="1:11" x14ac:dyDescent="0.2">
      <c r="A215" s="29"/>
      <c r="B215" s="29"/>
      <c r="C215" s="54"/>
      <c r="D215" s="87"/>
      <c r="E215" s="87"/>
      <c r="F215" s="483"/>
      <c r="G215" s="483"/>
      <c r="H215" s="483"/>
      <c r="I215" s="483"/>
      <c r="J215" s="483"/>
      <c r="K215" s="483"/>
    </row>
    <row r="216" spans="1:11" x14ac:dyDescent="0.2">
      <c r="A216" s="29"/>
      <c r="B216" s="29"/>
      <c r="C216" s="54"/>
      <c r="D216" s="87"/>
      <c r="E216" s="87"/>
      <c r="F216" s="483"/>
      <c r="G216" s="483"/>
      <c r="H216" s="483"/>
      <c r="I216" s="483"/>
      <c r="J216" s="483"/>
      <c r="K216" s="483"/>
    </row>
    <row r="217" spans="1:11" ht="14.25" x14ac:dyDescent="0.2">
      <c r="A217" s="29"/>
      <c r="B217" s="29"/>
      <c r="C217" s="54"/>
      <c r="D217" s="54"/>
      <c r="E217" s="490"/>
      <c r="F217" s="490"/>
      <c r="G217" s="490"/>
      <c r="H217" s="490"/>
      <c r="I217" s="490"/>
      <c r="J217" s="490"/>
      <c r="K217" s="483"/>
    </row>
    <row r="218" spans="1:11" ht="14.25" x14ac:dyDescent="0.2">
      <c r="A218" s="29"/>
      <c r="B218" s="207"/>
      <c r="C218" s="54"/>
      <c r="D218" s="54"/>
      <c r="E218" s="490"/>
      <c r="F218" s="490"/>
      <c r="G218" s="490"/>
      <c r="H218" s="490"/>
      <c r="I218" s="490"/>
      <c r="J218" s="490"/>
      <c r="K218" s="483"/>
    </row>
    <row r="219" spans="1:11" x14ac:dyDescent="0.2">
      <c r="A219" s="29"/>
      <c r="B219" s="29"/>
      <c r="C219" s="182"/>
      <c r="D219" s="87"/>
      <c r="E219" s="87"/>
      <c r="F219" s="487"/>
      <c r="G219" s="487"/>
      <c r="H219" s="487"/>
      <c r="I219" s="487"/>
      <c r="J219" s="487"/>
      <c r="K219" s="483"/>
    </row>
    <row r="220" spans="1:11" x14ac:dyDescent="0.2">
      <c r="A220" s="29"/>
      <c r="B220" s="29"/>
      <c r="C220" s="182"/>
      <c r="D220" s="181"/>
      <c r="E220" s="147"/>
      <c r="F220" s="485"/>
      <c r="G220" s="485"/>
      <c r="H220" s="485"/>
      <c r="I220" s="485"/>
      <c r="J220" s="485"/>
      <c r="K220" s="483"/>
    </row>
    <row r="221" spans="1:11" x14ac:dyDescent="0.2">
      <c r="A221" s="29"/>
      <c r="B221" s="29"/>
      <c r="C221" s="182"/>
      <c r="D221" s="54"/>
      <c r="E221" s="87"/>
      <c r="F221" s="87"/>
      <c r="G221" s="87"/>
      <c r="H221" s="87"/>
      <c r="I221" s="87"/>
      <c r="J221" s="87"/>
      <c r="K221" s="483"/>
    </row>
    <row r="222" spans="1:11" x14ac:dyDescent="0.2">
      <c r="A222" s="29"/>
      <c r="B222" s="29"/>
      <c r="C222" s="182"/>
      <c r="D222" s="54"/>
      <c r="E222" s="87"/>
      <c r="F222" s="87"/>
      <c r="G222" s="87"/>
      <c r="H222" s="87"/>
      <c r="I222" s="87"/>
      <c r="J222" s="87"/>
      <c r="K222" s="483"/>
    </row>
    <row r="223" spans="1:11" x14ac:dyDescent="0.2">
      <c r="A223" s="29"/>
      <c r="B223" s="29"/>
      <c r="C223" s="208"/>
      <c r="D223" s="87"/>
      <c r="E223" s="87"/>
      <c r="F223" s="87"/>
      <c r="G223" s="87"/>
      <c r="H223" s="87"/>
      <c r="I223" s="87"/>
      <c r="J223" s="87"/>
      <c r="K223" s="483"/>
    </row>
    <row r="224" spans="1:11" x14ac:dyDescent="0.2">
      <c r="A224" s="29"/>
      <c r="B224" s="29"/>
      <c r="C224" s="54"/>
      <c r="D224" s="87"/>
      <c r="E224" s="87"/>
      <c r="F224" s="483"/>
      <c r="G224" s="483"/>
      <c r="H224" s="483"/>
      <c r="I224" s="483"/>
      <c r="J224" s="483"/>
      <c r="K224" s="483"/>
    </row>
    <row r="225" spans="1:11" x14ac:dyDescent="0.2">
      <c r="A225" s="29"/>
      <c r="B225" s="29"/>
      <c r="C225" s="54"/>
      <c r="D225" s="87"/>
      <c r="E225" s="87"/>
      <c r="F225" s="488"/>
      <c r="G225" s="488"/>
      <c r="H225" s="488"/>
      <c r="I225" s="488"/>
      <c r="J225" s="488"/>
      <c r="K225" s="483"/>
    </row>
    <row r="226" spans="1:11" x14ac:dyDescent="0.2">
      <c r="A226" s="29"/>
      <c r="B226" s="29"/>
      <c r="C226" s="182"/>
      <c r="D226" s="182"/>
      <c r="E226" s="29"/>
      <c r="F226" s="29"/>
      <c r="G226" s="29"/>
      <c r="H226" s="29"/>
      <c r="I226" s="29"/>
      <c r="J226" s="29"/>
      <c r="K226" s="29"/>
    </row>
    <row r="227" spans="1:11" x14ac:dyDescent="0.2">
      <c r="A227" s="29"/>
      <c r="B227" s="182"/>
      <c r="C227" s="182"/>
      <c r="D227" s="29"/>
      <c r="E227" s="29"/>
      <c r="F227" s="29"/>
      <c r="G227" s="29"/>
      <c r="H227" s="29"/>
      <c r="I227" s="29"/>
      <c r="J227" s="29"/>
      <c r="K227" s="29"/>
    </row>
    <row r="228" spans="1:11" x14ac:dyDescent="0.2">
      <c r="A228" s="29"/>
      <c r="B228" s="182"/>
      <c r="C228" s="182"/>
      <c r="D228" s="29"/>
      <c r="E228" s="29"/>
      <c r="F228" s="29"/>
      <c r="G228" s="29"/>
      <c r="H228" s="29"/>
      <c r="I228" s="29"/>
      <c r="J228" s="29"/>
      <c r="K228" s="29"/>
    </row>
    <row r="229" spans="1:11" x14ac:dyDescent="0.2">
      <c r="A229" s="29"/>
      <c r="B229" s="157"/>
      <c r="C229" s="182"/>
      <c r="D229" s="181"/>
      <c r="E229" s="29"/>
      <c r="F229" s="29"/>
      <c r="G229" s="29"/>
      <c r="H229" s="29"/>
      <c r="I229" s="29"/>
      <c r="J229" s="29"/>
      <c r="K229" s="29"/>
    </row>
    <row r="230" spans="1:11" x14ac:dyDescent="0.2">
      <c r="A230" s="29"/>
      <c r="B230" s="29"/>
      <c r="C230" s="182"/>
      <c r="D230" s="182"/>
      <c r="E230" s="29"/>
      <c r="F230" s="29"/>
      <c r="G230" s="29"/>
      <c r="H230" s="29"/>
      <c r="I230" s="29"/>
      <c r="J230" s="29"/>
      <c r="K230" s="29"/>
    </row>
    <row r="231" spans="1:11" x14ac:dyDescent="0.2">
      <c r="A231" s="29"/>
      <c r="B231" s="29"/>
      <c r="C231" s="182"/>
      <c r="D231" s="182"/>
      <c r="E231" s="29"/>
      <c r="F231" s="31"/>
      <c r="G231" s="31"/>
      <c r="H231" s="31"/>
      <c r="I231" s="31"/>
      <c r="J231" s="31"/>
      <c r="K231" s="29"/>
    </row>
    <row r="232" spans="1:11" x14ac:dyDescent="0.2">
      <c r="A232" s="29"/>
      <c r="B232" s="29"/>
      <c r="C232" s="182"/>
      <c r="D232" s="54"/>
      <c r="E232" s="29"/>
      <c r="F232" s="31"/>
      <c r="G232" s="31"/>
      <c r="H232" s="31"/>
      <c r="I232" s="31"/>
      <c r="J232" s="31"/>
      <c r="K232" s="29"/>
    </row>
    <row r="233" spans="1:11" x14ac:dyDescent="0.2">
      <c r="A233" s="29"/>
      <c r="B233" s="29"/>
      <c r="C233" s="182"/>
      <c r="D233" s="182"/>
      <c r="E233" s="29"/>
      <c r="F233" s="29"/>
      <c r="G233" s="29"/>
      <c r="H233" s="29"/>
      <c r="I233" s="29"/>
      <c r="J233" s="29"/>
      <c r="K233" s="29"/>
    </row>
    <row r="234" spans="1:11" x14ac:dyDescent="0.2">
      <c r="A234" s="29"/>
      <c r="B234" s="29"/>
      <c r="C234" s="182"/>
      <c r="D234" s="182"/>
      <c r="E234" s="29"/>
      <c r="F234" s="29"/>
      <c r="G234" s="29"/>
      <c r="H234" s="29"/>
      <c r="I234" s="29"/>
      <c r="J234" s="29"/>
      <c r="K234" s="29"/>
    </row>
    <row r="235" spans="1:11" x14ac:dyDescent="0.2">
      <c r="A235" s="29"/>
      <c r="B235" s="29"/>
      <c r="C235" s="182"/>
      <c r="D235" s="182"/>
      <c r="E235" s="29"/>
      <c r="F235" s="29"/>
      <c r="G235" s="29"/>
      <c r="H235" s="29"/>
      <c r="I235" s="29"/>
      <c r="J235" s="29"/>
      <c r="K235" s="29"/>
    </row>
    <row r="236" spans="1:11" x14ac:dyDescent="0.2">
      <c r="A236" s="29"/>
      <c r="B236" s="29"/>
      <c r="C236" s="182"/>
      <c r="D236" s="182"/>
      <c r="E236" s="29"/>
      <c r="F236" s="491"/>
      <c r="G236" s="491"/>
      <c r="H236" s="491"/>
      <c r="I236" s="491"/>
      <c r="J236" s="491"/>
      <c r="K236" s="29"/>
    </row>
    <row r="237" spans="1:11" x14ac:dyDescent="0.2">
      <c r="A237" s="29"/>
      <c r="B237" s="182"/>
      <c r="C237" s="182"/>
      <c r="D237" s="29"/>
      <c r="E237" s="29"/>
      <c r="F237" s="29"/>
      <c r="G237" s="29"/>
      <c r="H237" s="29"/>
      <c r="I237" s="29"/>
      <c r="J237" s="29"/>
      <c r="K237" s="29"/>
    </row>
    <row r="238" spans="1:11" x14ac:dyDescent="0.2">
      <c r="A238" s="29"/>
      <c r="B238" s="182"/>
      <c r="C238" s="182"/>
      <c r="D238" s="29"/>
      <c r="E238" s="29"/>
      <c r="F238" s="29"/>
      <c r="G238" s="29"/>
      <c r="H238" s="29"/>
      <c r="I238" s="29"/>
      <c r="J238" s="29"/>
      <c r="K238" s="29"/>
    </row>
    <row r="262" ht="12" customHeight="1" x14ac:dyDescent="0.2"/>
    <row r="263" ht="12" customHeight="1" x14ac:dyDescent="0.2"/>
    <row r="264" ht="12" customHeight="1" x14ac:dyDescent="0.2"/>
    <row r="286" spans="1:21" x14ac:dyDescent="0.2">
      <c r="A286" s="431"/>
      <c r="B286" s="432"/>
      <c r="C286" s="432"/>
      <c r="D286" s="431"/>
      <c r="E286" s="431"/>
      <c r="F286" s="431"/>
      <c r="G286" s="431"/>
      <c r="H286" s="431"/>
      <c r="I286" s="431"/>
      <c r="J286" s="431"/>
      <c r="K286" s="431"/>
      <c r="L286" s="218"/>
      <c r="M286" s="218"/>
      <c r="U286" s="18"/>
    </row>
    <row r="296" spans="14:14" x14ac:dyDescent="0.2">
      <c r="N296" s="445"/>
    </row>
    <row r="310" spans="1:11" x14ac:dyDescent="0.2">
      <c r="A310" s="49"/>
      <c r="B310" s="61"/>
      <c r="C310" s="61"/>
      <c r="D310" s="49"/>
      <c r="E310" s="49"/>
      <c r="F310" s="49"/>
      <c r="G310" s="49"/>
      <c r="H310" s="49"/>
      <c r="I310" s="49"/>
      <c r="J310" s="49"/>
      <c r="K310" s="49"/>
    </row>
    <row r="311" spans="1:11" x14ac:dyDescent="0.2">
      <c r="A311" s="49"/>
      <c r="B311" s="61"/>
      <c r="C311" s="211"/>
      <c r="D311" s="49"/>
      <c r="E311" s="49"/>
      <c r="F311" s="49"/>
      <c r="G311" s="49"/>
      <c r="H311" s="49"/>
      <c r="I311" s="49"/>
      <c r="J311" s="49"/>
      <c r="K311" s="49"/>
    </row>
    <row r="312" spans="1:11" x14ac:dyDescent="0.2">
      <c r="A312" s="49"/>
      <c r="B312" s="61"/>
      <c r="C312" s="211"/>
      <c r="D312" s="49"/>
      <c r="E312" s="49"/>
      <c r="F312" s="49"/>
      <c r="G312" s="49"/>
      <c r="H312" s="49"/>
      <c r="I312" s="49"/>
      <c r="J312" s="49"/>
      <c r="K312" s="49"/>
    </row>
    <row r="313" spans="1:11" x14ac:dyDescent="0.2">
      <c r="A313" s="49"/>
      <c r="B313" s="61"/>
      <c r="C313" s="61"/>
      <c r="D313" s="49"/>
      <c r="E313" s="49"/>
      <c r="F313" s="49"/>
      <c r="G313" s="49"/>
      <c r="H313" s="49"/>
      <c r="I313" s="49"/>
      <c r="J313" s="49"/>
      <c r="K313" s="49"/>
    </row>
    <row r="314" spans="1:11" x14ac:dyDescent="0.2">
      <c r="A314" s="49"/>
      <c r="B314" s="61"/>
      <c r="C314" s="211"/>
      <c r="D314" s="49"/>
      <c r="E314" s="49"/>
      <c r="F314" s="49"/>
      <c r="G314" s="49"/>
      <c r="H314" s="49"/>
      <c r="I314" s="49"/>
      <c r="J314" s="49"/>
      <c r="K314" s="49"/>
    </row>
    <row r="315" spans="1:11" x14ac:dyDescent="0.2">
      <c r="A315" s="49"/>
      <c r="B315" s="61"/>
      <c r="C315" s="211"/>
      <c r="D315" s="49"/>
      <c r="E315" s="49"/>
      <c r="F315" s="49"/>
      <c r="G315" s="49"/>
      <c r="H315" s="49"/>
      <c r="I315" s="49"/>
      <c r="J315" s="49"/>
      <c r="K315" s="49"/>
    </row>
    <row r="316" spans="1:11" x14ac:dyDescent="0.2">
      <c r="A316" s="49"/>
      <c r="B316" s="61"/>
      <c r="C316" s="61"/>
      <c r="D316" s="49"/>
      <c r="E316" s="49"/>
      <c r="F316" s="49"/>
      <c r="G316" s="49"/>
      <c r="H316" s="49"/>
      <c r="I316" s="49"/>
      <c r="J316" s="49"/>
      <c r="K316" s="49"/>
    </row>
    <row r="317" spans="1:11" x14ac:dyDescent="0.2">
      <c r="A317" s="49"/>
      <c r="B317" s="61"/>
      <c r="C317" s="61"/>
      <c r="D317" s="49"/>
      <c r="E317" s="49"/>
      <c r="F317" s="49"/>
      <c r="G317" s="49"/>
      <c r="H317" s="49"/>
      <c r="I317" s="49"/>
      <c r="J317" s="49"/>
      <c r="K317" s="49"/>
    </row>
    <row r="323" spans="6:6" x14ac:dyDescent="0.2">
      <c r="F323" s="28"/>
    </row>
  </sheetData>
  <sheetProtection sheet="1" objects="1" scenarios="1" selectLockedCells="1"/>
  <protectedRanges>
    <protectedRange sqref="C6:J6 D3:E3 F70:J70 E206:J206 E200:J201 K201:K206" name="Range3_2"/>
    <protectedRange sqref="E41:H47 F16:H17 F19:H20 F71:H72 D56:E56 C37:C47 G13:J13 G15:J15 C12:J12 C24:J24 D38:J39 D40:D47 E40:J40 F37:J37 C13:E20 C50:E54 C57:E59 C61:E64 D211:F215 G211:K213 G215:K215 D202:J205 D223:D225 E217:K225 D216:K216 D30:J35" name="Range2_2"/>
    <protectedRange sqref="D78:J82 D75:J76" name="Range1_2"/>
    <protectedRange sqref="D98:J98" name="Range3_1_1"/>
    <protectedRange sqref="D96:J96" name="Range1_1_1"/>
    <protectedRange sqref="F56:H56 F57:J59 F61:J64 F50:J54" name="Range2_1_1"/>
  </protectedRanges>
  <mergeCells count="3">
    <mergeCell ref="B7:D7"/>
    <mergeCell ref="B1:F1"/>
    <mergeCell ref="C2:F2"/>
  </mergeCells>
  <conditionalFormatting sqref="E93:J95 N84:N89 F90:H91 C84:C91">
    <cfRule type="cellIs" dxfId="49" priority="21" stopIfTrue="1" operator="equal">
      <formula>"result will display"</formula>
    </cfRule>
  </conditionalFormatting>
  <conditionalFormatting sqref="F73:J73 F28:J29 D28 E29 C30:C36 F14:J14 C25:J26">
    <cfRule type="cellIs" dxfId="48" priority="29" stopIfTrue="1" operator="equal">
      <formula>"result will display"</formula>
    </cfRule>
  </conditionalFormatting>
  <conditionalFormatting sqref="E37">
    <cfRule type="cellIs" dxfId="47" priority="24" stopIfTrue="1" operator="equal">
      <formula>"result will display"</formula>
    </cfRule>
  </conditionalFormatting>
  <conditionalFormatting sqref="F66:J69">
    <cfRule type="cellIs" dxfId="46" priority="23" stopIfTrue="1" operator="equal">
      <formula>"result will display"</formula>
    </cfRule>
  </conditionalFormatting>
  <conditionalFormatting sqref="C66:E69">
    <cfRule type="cellIs" dxfId="45" priority="22" stopIfTrue="1" operator="equal">
      <formula>"result will display"</formula>
    </cfRule>
  </conditionalFormatting>
  <conditionalFormatting sqref="D190:J190">
    <cfRule type="cellIs" dxfId="44" priority="1" operator="equal">
      <formula>"PASS"</formula>
    </cfRule>
    <cfRule type="cellIs" dxfId="43" priority="2" operator="equal">
      <formula>"FAIL"</formula>
    </cfRule>
  </conditionalFormatting>
  <conditionalFormatting sqref="D177">
    <cfRule type="cellIs" dxfId="42" priority="19" operator="equal">
      <formula>"PASS"</formula>
    </cfRule>
    <cfRule type="cellIs" dxfId="41" priority="20" operator="equal">
      <formula>"FAIL"</formula>
    </cfRule>
  </conditionalFormatting>
  <conditionalFormatting sqref="E177:J177">
    <cfRule type="cellIs" dxfId="40" priority="17" operator="equal">
      <formula>"PASS"</formula>
    </cfRule>
    <cfRule type="cellIs" dxfId="39" priority="18" operator="equal">
      <formula>"FAIL"</formula>
    </cfRule>
  </conditionalFormatting>
  <conditionalFormatting sqref="D179:J179">
    <cfRule type="cellIs" dxfId="38" priority="15" operator="equal">
      <formula>"PASS"</formula>
    </cfRule>
    <cfRule type="cellIs" dxfId="37" priority="16" operator="equal">
      <formula>"FAIL"</formula>
    </cfRule>
  </conditionalFormatting>
  <conditionalFormatting sqref="D180:J180">
    <cfRule type="cellIs" dxfId="36" priority="13" operator="equal">
      <formula>"PASS"</formula>
    </cfRule>
    <cfRule type="cellIs" dxfId="35" priority="14" operator="equal">
      <formula>"FAIL"</formula>
    </cfRule>
  </conditionalFormatting>
  <conditionalFormatting sqref="D182:J182">
    <cfRule type="cellIs" dxfId="34" priority="11" operator="equal">
      <formula>"PASS"</formula>
    </cfRule>
    <cfRule type="cellIs" dxfId="33" priority="12" operator="equal">
      <formula>"FAIL"</formula>
    </cfRule>
  </conditionalFormatting>
  <conditionalFormatting sqref="D184:J184">
    <cfRule type="cellIs" dxfId="32" priority="9" operator="equal">
      <formula>"PASS"</formula>
    </cfRule>
    <cfRule type="cellIs" dxfId="31" priority="10" operator="equal">
      <formula>"FAIL"</formula>
    </cfRule>
  </conditionalFormatting>
  <conditionalFormatting sqref="D185:J185">
    <cfRule type="cellIs" dxfId="30" priority="7" operator="equal">
      <formula>"PASS"</formula>
    </cfRule>
    <cfRule type="cellIs" dxfId="29" priority="8" operator="equal">
      <formula>"FAIL"</formula>
    </cfRule>
  </conditionalFormatting>
  <conditionalFormatting sqref="D186:J187">
    <cfRule type="cellIs" dxfId="28" priority="5" operator="equal">
      <formula>"PASS"</formula>
    </cfRule>
    <cfRule type="cellIs" dxfId="27" priority="6" operator="equal">
      <formula>"FAIL"</formula>
    </cfRule>
  </conditionalFormatting>
  <conditionalFormatting sqref="D188:J189">
    <cfRule type="cellIs" dxfId="26" priority="3" operator="equal">
      <formula>"PASS"</formula>
    </cfRule>
    <cfRule type="cellIs" dxfId="25" priority="4" operator="equal">
      <formula>"FAIL"</formula>
    </cfRule>
  </conditionalFormatting>
  <pageMargins left="0.7" right="0.7" top="0.75" bottom="0.75" header="0.3" footer="0.3"/>
  <pageSetup paperSize="9" scale="61" fitToHeight="2" orientation="portrait" horizontalDpi="0" verticalDpi="0"/>
  <rowBreaks count="1" manualBreakCount="1">
    <brk id="7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CE31-B90A-444B-BD4F-0AFAAFDE8AE3}">
  <sheetPr>
    <tabColor theme="6" tint="0.39997558519241921"/>
  </sheetPr>
  <dimension ref="A1:AI323"/>
  <sheetViews>
    <sheetView tabSelected="1" workbookViewId="0">
      <selection activeCell="G2" sqref="G2"/>
    </sheetView>
  </sheetViews>
  <sheetFormatPr defaultColWidth="9.140625" defaultRowHeight="12.75" x14ac:dyDescent="0.2"/>
  <cols>
    <col min="1" max="1" width="3.28515625" style="18" customWidth="1"/>
    <col min="2" max="2" width="25.140625" style="218" customWidth="1"/>
    <col min="3" max="3" width="13.7109375" style="218" customWidth="1"/>
    <col min="4" max="10" width="13.7109375" style="18" customWidth="1"/>
    <col min="11" max="11" width="3.28515625" style="18" customWidth="1"/>
    <col min="12" max="12" width="25.140625" style="18" customWidth="1"/>
    <col min="13" max="13" width="13.7109375" style="18" customWidth="1"/>
    <col min="14" max="20" width="10.7109375" style="18" customWidth="1"/>
    <col min="21" max="21" width="2.42578125" style="49" customWidth="1"/>
    <col min="22" max="22" width="10.140625" style="18" customWidth="1"/>
    <col min="23" max="23" width="30.28515625" style="18" customWidth="1"/>
    <col min="24" max="27" width="9.140625" style="18"/>
    <col min="28" max="28" width="11.140625" style="18" bestFit="1" customWidth="1"/>
    <col min="29" max="30" width="9.140625" style="18"/>
    <col min="31" max="31" width="3.28515625" style="18" customWidth="1"/>
    <col min="32" max="16384" width="9.140625" style="18"/>
  </cols>
  <sheetData>
    <row r="1" spans="1:35" ht="20.25" thickTop="1" thickBot="1" x14ac:dyDescent="0.35">
      <c r="A1" s="38"/>
      <c r="B1" s="736" t="s">
        <v>247</v>
      </c>
      <c r="C1" s="737"/>
      <c r="D1" s="737"/>
      <c r="E1" s="737"/>
      <c r="F1" s="738"/>
      <c r="G1" s="701" t="s">
        <v>111</v>
      </c>
      <c r="H1" s="254"/>
      <c r="I1" s="184"/>
      <c r="J1" s="702"/>
      <c r="K1" s="38"/>
      <c r="L1" s="29"/>
      <c r="M1" s="416"/>
      <c r="N1" s="416"/>
      <c r="O1" s="162"/>
      <c r="P1" s="162"/>
      <c r="Q1" s="162"/>
      <c r="R1" s="162"/>
      <c r="S1" s="706"/>
      <c r="T1" s="707"/>
      <c r="U1" s="162"/>
      <c r="V1" s="22"/>
    </row>
    <row r="2" spans="1:35" ht="16.5" thickTop="1" x14ac:dyDescent="0.25">
      <c r="A2" s="38"/>
      <c r="B2" s="698" t="s">
        <v>163</v>
      </c>
      <c r="C2" s="739" t="s">
        <v>252</v>
      </c>
      <c r="D2" s="739"/>
      <c r="E2" s="739"/>
      <c r="F2" s="740"/>
      <c r="G2" s="691" t="s">
        <v>253</v>
      </c>
      <c r="H2" s="692"/>
      <c r="I2" s="692"/>
      <c r="J2" s="693"/>
      <c r="K2" s="38"/>
      <c r="L2" s="29"/>
      <c r="M2" s="157"/>
      <c r="N2" s="29"/>
      <c r="O2" s="518"/>
      <c r="P2" s="29"/>
      <c r="Q2" s="29"/>
      <c r="R2" s="29"/>
      <c r="S2" s="29"/>
      <c r="T2" s="29"/>
      <c r="U2" s="29"/>
      <c r="V2" s="22"/>
    </row>
    <row r="3" spans="1:35" ht="13.5" thickBot="1" x14ac:dyDescent="0.25">
      <c r="A3" s="38"/>
      <c r="B3" s="700" t="s">
        <v>98</v>
      </c>
      <c r="C3" s="326">
        <v>43921</v>
      </c>
      <c r="D3" s="327" t="s">
        <v>175</v>
      </c>
      <c r="E3" s="690">
        <v>2020</v>
      </c>
      <c r="F3" s="699"/>
      <c r="G3" s="694" t="s">
        <v>248</v>
      </c>
      <c r="H3" s="695"/>
      <c r="I3" s="696"/>
      <c r="J3" s="697"/>
      <c r="K3" s="38"/>
      <c r="L3" s="29"/>
      <c r="M3" s="157"/>
      <c r="N3" s="29"/>
      <c r="O3" s="703"/>
      <c r="P3" s="29"/>
      <c r="Q3" s="29"/>
      <c r="R3" s="29"/>
      <c r="S3" s="29"/>
      <c r="T3" s="519"/>
      <c r="U3" s="29"/>
      <c r="V3" s="22"/>
    </row>
    <row r="4" spans="1:35" ht="13.5" thickTop="1" x14ac:dyDescent="0.2">
      <c r="A4" s="38"/>
      <c r="B4" s="38"/>
      <c r="C4" s="38"/>
      <c r="D4" s="38"/>
      <c r="E4" s="38"/>
      <c r="F4" s="38"/>
      <c r="G4" s="38"/>
      <c r="H4" s="38"/>
      <c r="I4" s="38"/>
      <c r="J4" s="38"/>
      <c r="K4" s="38"/>
      <c r="L4" s="29"/>
      <c r="M4" s="29"/>
      <c r="N4" s="29"/>
      <c r="O4" s="29"/>
      <c r="P4" s="29"/>
      <c r="Q4" s="29"/>
      <c r="R4" s="29"/>
      <c r="S4" s="29"/>
      <c r="T4" s="29"/>
      <c r="U4" s="29"/>
      <c r="V4" s="29"/>
      <c r="W4" s="29"/>
      <c r="X4" s="29"/>
      <c r="Y4" s="29"/>
      <c r="Z4" s="29"/>
      <c r="AA4" s="29"/>
      <c r="AB4" s="29"/>
      <c r="AC4" s="29"/>
      <c r="AD4" s="29"/>
      <c r="AE4" s="638"/>
      <c r="AF4" s="49"/>
      <c r="AG4" s="49"/>
      <c r="AH4" s="49"/>
      <c r="AI4" s="49"/>
    </row>
    <row r="5" spans="1:35" x14ac:dyDescent="0.2">
      <c r="A5" s="38"/>
      <c r="B5" s="255"/>
      <c r="C5" s="64" t="s">
        <v>164</v>
      </c>
      <c r="D5" s="64" t="s">
        <v>164</v>
      </c>
      <c r="E5" s="58" t="s">
        <v>164</v>
      </c>
      <c r="F5" s="64" t="s">
        <v>165</v>
      </c>
      <c r="G5" s="64" t="s">
        <v>165</v>
      </c>
      <c r="H5" s="64" t="s">
        <v>165</v>
      </c>
      <c r="I5" s="64" t="s">
        <v>165</v>
      </c>
      <c r="J5" s="64" t="s">
        <v>165</v>
      </c>
      <c r="K5" s="38"/>
      <c r="L5" s="708"/>
      <c r="M5" s="29"/>
      <c r="N5" s="29"/>
      <c r="O5" s="29"/>
      <c r="P5" s="29"/>
      <c r="Q5" s="29"/>
      <c r="R5" s="29"/>
      <c r="S5" s="29"/>
      <c r="T5" s="29"/>
      <c r="U5" s="29"/>
      <c r="V5" s="649"/>
      <c r="W5" s="139"/>
      <c r="X5" s="139"/>
      <c r="Y5" s="139"/>
      <c r="Z5" s="139"/>
      <c r="AA5" s="139"/>
      <c r="AB5" s="139"/>
      <c r="AC5" s="139"/>
      <c r="AD5" s="139"/>
      <c r="AE5" s="638"/>
      <c r="AF5" s="49"/>
      <c r="AG5" s="49"/>
      <c r="AH5" s="49"/>
      <c r="AI5" s="49"/>
    </row>
    <row r="6" spans="1:35" ht="13.5" thickBot="1" x14ac:dyDescent="0.25">
      <c r="A6" s="38"/>
      <c r="B6" s="106"/>
      <c r="C6" s="626">
        <f>D6-1</f>
        <v>2018</v>
      </c>
      <c r="D6" s="626">
        <f>E3-1</f>
        <v>2019</v>
      </c>
      <c r="E6" s="627" t="s">
        <v>39</v>
      </c>
      <c r="F6" s="628">
        <f>E3+1</f>
        <v>2021</v>
      </c>
      <c r="G6" s="626">
        <f>F6+1</f>
        <v>2022</v>
      </c>
      <c r="H6" s="626">
        <f>G6+1</f>
        <v>2023</v>
      </c>
      <c r="I6" s="626">
        <f>H6+1</f>
        <v>2024</v>
      </c>
      <c r="J6" s="629">
        <f>I6+1</f>
        <v>2025</v>
      </c>
      <c r="K6" s="38"/>
      <c r="L6" s="414"/>
      <c r="M6" s="29"/>
      <c r="N6" s="320"/>
      <c r="O6" s="320"/>
      <c r="P6" s="52"/>
      <c r="Q6" s="320"/>
      <c r="R6" s="52"/>
      <c r="S6" s="320"/>
      <c r="T6" s="52"/>
      <c r="U6" s="29"/>
      <c r="V6" s="650"/>
      <c r="W6" s="139"/>
      <c r="X6" s="639"/>
      <c r="Y6" s="639"/>
      <c r="Z6" s="639"/>
      <c r="AA6" s="639"/>
      <c r="AB6" s="639"/>
      <c r="AC6" s="639"/>
      <c r="AD6" s="639"/>
      <c r="AE6" s="638"/>
      <c r="AF6" s="49"/>
      <c r="AG6" s="97"/>
      <c r="AH6" s="49"/>
      <c r="AI6" s="49"/>
    </row>
    <row r="7" spans="1:35" ht="16.5" thickTop="1" thickBot="1" x14ac:dyDescent="0.3">
      <c r="A7" s="38"/>
      <c r="B7" s="734" t="s">
        <v>18</v>
      </c>
      <c r="C7" s="735"/>
      <c r="D7" s="735"/>
      <c r="E7" s="27" t="s">
        <v>108</v>
      </c>
      <c r="F7" s="20"/>
      <c r="G7" s="20"/>
      <c r="H7" s="20"/>
      <c r="I7" s="21"/>
      <c r="J7" s="331"/>
      <c r="K7" s="38"/>
      <c r="L7" s="157"/>
      <c r="M7" s="181"/>
      <c r="N7" s="709"/>
      <c r="O7" s="367"/>
      <c r="P7" s="367"/>
      <c r="Q7" s="367"/>
      <c r="R7" s="367"/>
      <c r="S7" s="367"/>
      <c r="T7" s="367"/>
      <c r="U7" s="29"/>
      <c r="V7" s="651"/>
      <c r="W7" s="139"/>
      <c r="X7" s="311"/>
      <c r="Y7" s="311"/>
      <c r="Z7" s="311"/>
      <c r="AA7" s="311"/>
      <c r="AB7" s="311"/>
      <c r="AC7" s="311"/>
      <c r="AD7" s="311"/>
      <c r="AE7" s="638"/>
      <c r="AF7" s="49"/>
      <c r="AG7" s="49"/>
      <c r="AH7" s="49"/>
      <c r="AI7" s="49"/>
    </row>
    <row r="8" spans="1:35" ht="13.5" thickTop="1" x14ac:dyDescent="0.2">
      <c r="A8" s="38"/>
      <c r="B8" s="57" t="s">
        <v>2</v>
      </c>
      <c r="C8" s="458">
        <v>4515</v>
      </c>
      <c r="D8" s="458">
        <v>4192</v>
      </c>
      <c r="E8" s="459">
        <v>5827</v>
      </c>
      <c r="F8" s="117">
        <v>2000</v>
      </c>
      <c r="G8" s="115">
        <v>2000</v>
      </c>
      <c r="H8" s="115">
        <v>2000</v>
      </c>
      <c r="I8" s="118">
        <v>2000</v>
      </c>
      <c r="J8" s="129"/>
      <c r="K8" s="38"/>
      <c r="L8" s="29"/>
      <c r="M8" s="54"/>
      <c r="N8" s="147"/>
      <c r="O8" s="147"/>
      <c r="P8" s="210"/>
      <c r="Q8" s="210"/>
      <c r="R8" s="210"/>
      <c r="S8" s="210"/>
      <c r="T8" s="210"/>
      <c r="U8" s="29"/>
      <c r="V8" s="651"/>
      <c r="W8" s="139"/>
      <c r="X8" s="310"/>
      <c r="Y8" s="310"/>
      <c r="Z8" s="310"/>
      <c r="AA8" s="310"/>
      <c r="AB8" s="310"/>
      <c r="AC8" s="310"/>
      <c r="AD8" s="310"/>
      <c r="AE8" s="640"/>
      <c r="AF8" s="49"/>
      <c r="AG8" s="49"/>
      <c r="AH8" s="49"/>
      <c r="AI8" s="49"/>
    </row>
    <row r="9" spans="1:35" x14ac:dyDescent="0.2">
      <c r="A9" s="38"/>
      <c r="B9" s="57" t="s">
        <v>3</v>
      </c>
      <c r="C9" s="460">
        <v>2578</v>
      </c>
      <c r="D9" s="460">
        <v>1178</v>
      </c>
      <c r="E9" s="461">
        <v>200</v>
      </c>
      <c r="F9" s="119">
        <v>8000</v>
      </c>
      <c r="G9" s="120">
        <v>10000</v>
      </c>
      <c r="H9" s="120">
        <v>11000</v>
      </c>
      <c r="I9" s="121">
        <v>12000</v>
      </c>
      <c r="J9" s="127"/>
      <c r="K9" s="330"/>
      <c r="L9" s="29"/>
      <c r="M9" s="54"/>
      <c r="N9" s="147"/>
      <c r="O9" s="147"/>
      <c r="P9" s="31"/>
      <c r="Q9" s="31"/>
      <c r="R9" s="31"/>
      <c r="S9" s="31"/>
      <c r="T9" s="31"/>
      <c r="U9" s="29"/>
      <c r="V9" s="651"/>
      <c r="W9" s="139"/>
      <c r="X9" s="311"/>
      <c r="Y9" s="311"/>
      <c r="Z9" s="311"/>
      <c r="AA9" s="311"/>
      <c r="AB9" s="311"/>
      <c r="AC9" s="311"/>
      <c r="AD9" s="311"/>
      <c r="AE9" s="641"/>
      <c r="AF9" s="49"/>
      <c r="AG9" s="49"/>
      <c r="AH9" s="49"/>
      <c r="AI9" s="49"/>
    </row>
    <row r="10" spans="1:35" ht="13.5" thickBot="1" x14ac:dyDescent="0.25">
      <c r="A10" s="38"/>
      <c r="B10" s="63" t="s">
        <v>19</v>
      </c>
      <c r="C10" s="24">
        <f t="shared" ref="C10:J10" si="0">SUM(C8:C9)</f>
        <v>7093</v>
      </c>
      <c r="D10" s="24">
        <f t="shared" si="0"/>
        <v>5370</v>
      </c>
      <c r="E10" s="101">
        <f t="shared" si="0"/>
        <v>6027</v>
      </c>
      <c r="F10" s="23">
        <f t="shared" si="0"/>
        <v>10000</v>
      </c>
      <c r="G10" s="24">
        <f t="shared" si="0"/>
        <v>12000</v>
      </c>
      <c r="H10" s="24">
        <f t="shared" si="0"/>
        <v>13000</v>
      </c>
      <c r="I10" s="24">
        <f t="shared" si="0"/>
        <v>14000</v>
      </c>
      <c r="J10" s="101">
        <f t="shared" si="0"/>
        <v>0</v>
      </c>
      <c r="K10" s="38"/>
      <c r="L10" s="29"/>
      <c r="M10" s="54"/>
      <c r="N10" s="147"/>
      <c r="O10" s="147"/>
      <c r="P10" s="31"/>
      <c r="Q10" s="31"/>
      <c r="R10" s="31"/>
      <c r="S10" s="31"/>
      <c r="T10" s="31"/>
      <c r="U10" s="29"/>
      <c r="V10" s="651"/>
      <c r="W10" s="139"/>
      <c r="X10" s="311"/>
      <c r="Y10" s="311"/>
      <c r="Z10" s="311"/>
      <c r="AA10" s="311"/>
      <c r="AB10" s="311"/>
      <c r="AC10" s="311"/>
      <c r="AD10" s="311"/>
      <c r="AE10" s="641"/>
      <c r="AF10" s="49"/>
      <c r="AG10" s="49"/>
      <c r="AH10" s="49"/>
      <c r="AI10" s="49"/>
    </row>
    <row r="11" spans="1:35" ht="14.25" thickTop="1" thickBot="1" x14ac:dyDescent="0.25">
      <c r="A11" s="38"/>
      <c r="B11" s="65" t="s">
        <v>153</v>
      </c>
      <c r="C11" s="194">
        <v>-5427</v>
      </c>
      <c r="D11" s="194">
        <v>-3677</v>
      </c>
      <c r="E11" s="462">
        <v>-3918</v>
      </c>
      <c r="F11" s="124">
        <v>-5120</v>
      </c>
      <c r="G11" s="125">
        <v>-6300</v>
      </c>
      <c r="H11" s="122">
        <v>-6820</v>
      </c>
      <c r="I11" s="122">
        <v>-7320</v>
      </c>
      <c r="J11" s="123"/>
      <c r="K11" s="38"/>
      <c r="L11" s="29"/>
      <c r="M11" s="54"/>
      <c r="N11" s="147"/>
      <c r="O11" s="147"/>
      <c r="P11" s="31"/>
      <c r="Q11" s="31"/>
      <c r="R11" s="31"/>
      <c r="S11" s="31"/>
      <c r="T11" s="31"/>
      <c r="U11" s="29"/>
      <c r="V11" s="651"/>
      <c r="W11" s="139"/>
      <c r="X11" s="311"/>
      <c r="Y11" s="311"/>
      <c r="Z11" s="311"/>
      <c r="AA11" s="311"/>
      <c r="AB11" s="311"/>
      <c r="AC11" s="311"/>
      <c r="AD11" s="311"/>
      <c r="AE11" s="140"/>
      <c r="AF11" s="49"/>
      <c r="AG11" s="49"/>
      <c r="AH11" s="49"/>
      <c r="AI11" s="49"/>
    </row>
    <row r="12" spans="1:35" ht="13.5" thickBot="1" x14ac:dyDescent="0.25">
      <c r="A12" s="38"/>
      <c r="B12" s="63" t="s">
        <v>4</v>
      </c>
      <c r="C12" s="96">
        <f t="shared" ref="C12:J12" si="1">SUM(C10:C11)</f>
        <v>1666</v>
      </c>
      <c r="D12" s="96">
        <f t="shared" si="1"/>
        <v>1693</v>
      </c>
      <c r="E12" s="273">
        <f t="shared" si="1"/>
        <v>2109</v>
      </c>
      <c r="F12" s="81">
        <f t="shared" si="1"/>
        <v>4880</v>
      </c>
      <c r="G12" s="79">
        <f t="shared" si="1"/>
        <v>5700</v>
      </c>
      <c r="H12" s="79">
        <f t="shared" si="1"/>
        <v>6180</v>
      </c>
      <c r="I12" s="79">
        <f t="shared" si="1"/>
        <v>6680</v>
      </c>
      <c r="J12" s="80">
        <f t="shared" si="1"/>
        <v>0</v>
      </c>
      <c r="K12" s="38"/>
      <c r="L12" s="29"/>
      <c r="M12" s="54"/>
      <c r="N12" s="147"/>
      <c r="O12" s="147"/>
      <c r="P12" s="31"/>
      <c r="Q12" s="31"/>
      <c r="R12" s="31"/>
      <c r="S12" s="31"/>
      <c r="T12" s="31"/>
      <c r="U12" s="29"/>
      <c r="V12" s="651"/>
      <c r="W12" s="139"/>
      <c r="X12" s="311"/>
      <c r="Y12" s="311"/>
      <c r="Z12" s="311"/>
      <c r="AA12" s="311"/>
      <c r="AB12" s="311"/>
      <c r="AC12" s="311"/>
      <c r="AD12" s="311"/>
      <c r="AE12" s="140"/>
      <c r="AF12" s="49"/>
      <c r="AG12" s="49"/>
      <c r="AH12" s="49"/>
      <c r="AI12" s="49"/>
    </row>
    <row r="13" spans="1:35" ht="13.5" thickTop="1" x14ac:dyDescent="0.2">
      <c r="A13" s="38"/>
      <c r="B13" s="65" t="s">
        <v>154</v>
      </c>
      <c r="C13" s="126">
        <v>-1367</v>
      </c>
      <c r="D13" s="126">
        <v>-1229</v>
      </c>
      <c r="E13" s="131">
        <v>-1576</v>
      </c>
      <c r="F13" s="270">
        <v>-2241</v>
      </c>
      <c r="G13" s="271">
        <v>-2741</v>
      </c>
      <c r="H13" s="271">
        <v>-2935</v>
      </c>
      <c r="I13" s="271">
        <v>-3102</v>
      </c>
      <c r="J13" s="332"/>
      <c r="K13" s="38"/>
      <c r="L13" s="29"/>
      <c r="M13" s="54"/>
      <c r="N13" s="147"/>
      <c r="O13" s="147"/>
      <c r="P13" s="31"/>
      <c r="Q13" s="31"/>
      <c r="R13" s="31"/>
      <c r="S13" s="31"/>
      <c r="T13" s="31"/>
      <c r="U13" s="29"/>
      <c r="V13" s="652"/>
      <c r="W13" s="139"/>
      <c r="X13" s="312"/>
      <c r="Y13" s="312"/>
      <c r="Z13" s="312"/>
      <c r="AA13" s="312"/>
      <c r="AB13" s="312"/>
      <c r="AC13" s="312"/>
      <c r="AD13" s="312"/>
      <c r="AE13" s="140"/>
      <c r="AF13" s="49"/>
      <c r="AG13" s="49"/>
      <c r="AH13" s="49"/>
      <c r="AI13" s="49"/>
    </row>
    <row r="14" spans="1:35" x14ac:dyDescent="0.2">
      <c r="A14" s="38"/>
      <c r="B14" s="72" t="s">
        <v>200</v>
      </c>
      <c r="C14" s="121"/>
      <c r="D14" s="121"/>
      <c r="E14" s="127"/>
      <c r="F14" s="448">
        <v>120</v>
      </c>
      <c r="G14" s="449">
        <v>140</v>
      </c>
      <c r="H14" s="449">
        <v>150</v>
      </c>
      <c r="I14" s="449">
        <v>160</v>
      </c>
      <c r="J14" s="450"/>
      <c r="K14" s="38"/>
      <c r="L14" s="29"/>
      <c r="M14" s="54"/>
      <c r="N14" s="31"/>
      <c r="O14" s="31"/>
      <c r="P14" s="31"/>
      <c r="Q14" s="31"/>
      <c r="R14" s="31"/>
      <c r="S14" s="31"/>
      <c r="T14" s="31"/>
      <c r="U14" s="29"/>
      <c r="V14" s="651"/>
      <c r="W14" s="139"/>
      <c r="X14" s="311"/>
      <c r="Y14" s="311"/>
      <c r="Z14" s="311"/>
      <c r="AA14" s="311"/>
      <c r="AB14" s="311"/>
      <c r="AC14" s="311"/>
      <c r="AD14" s="311"/>
      <c r="AE14" s="140"/>
      <c r="AF14" s="49"/>
      <c r="AG14" s="49"/>
      <c r="AH14" s="49"/>
      <c r="AI14" s="49"/>
    </row>
    <row r="15" spans="1:35" x14ac:dyDescent="0.2">
      <c r="A15" s="38"/>
      <c r="B15" s="72" t="s">
        <v>178</v>
      </c>
      <c r="C15" s="121"/>
      <c r="D15" s="121"/>
      <c r="E15" s="127"/>
      <c r="F15" s="130">
        <v>100</v>
      </c>
      <c r="G15" s="118">
        <v>100</v>
      </c>
      <c r="H15" s="118">
        <v>100</v>
      </c>
      <c r="I15" s="118">
        <v>100</v>
      </c>
      <c r="J15" s="129"/>
      <c r="K15" s="38"/>
      <c r="L15" s="29"/>
      <c r="M15" s="54"/>
      <c r="N15" s="31"/>
      <c r="O15" s="31"/>
      <c r="P15" s="193"/>
      <c r="Q15" s="193"/>
      <c r="R15" s="193"/>
      <c r="S15" s="193"/>
      <c r="T15" s="193"/>
      <c r="U15" s="29"/>
      <c r="V15" s="650"/>
      <c r="W15" s="139"/>
      <c r="X15" s="311"/>
      <c r="Y15" s="311"/>
      <c r="Z15" s="311"/>
      <c r="AA15" s="311"/>
      <c r="AB15" s="311"/>
      <c r="AC15" s="311"/>
      <c r="AD15" s="311"/>
      <c r="AE15" s="140"/>
      <c r="AF15" s="49"/>
      <c r="AG15" s="49"/>
      <c r="AH15" s="49"/>
      <c r="AI15" s="49"/>
    </row>
    <row r="16" spans="1:35" x14ac:dyDescent="0.2">
      <c r="A16" s="38"/>
      <c r="B16" s="88" t="s">
        <v>195</v>
      </c>
      <c r="C16" s="121"/>
      <c r="D16" s="121"/>
      <c r="E16" s="127"/>
      <c r="F16" s="130">
        <v>50</v>
      </c>
      <c r="G16" s="118">
        <v>50</v>
      </c>
      <c r="H16" s="118">
        <v>50</v>
      </c>
      <c r="I16" s="118">
        <v>50</v>
      </c>
      <c r="J16" s="129"/>
      <c r="K16" s="38"/>
      <c r="L16" s="414"/>
      <c r="M16" s="54"/>
      <c r="N16" s="31"/>
      <c r="O16" s="31"/>
      <c r="P16" s="193"/>
      <c r="Q16" s="193"/>
      <c r="R16" s="193"/>
      <c r="S16" s="193"/>
      <c r="T16" s="193"/>
      <c r="U16" s="29"/>
      <c r="V16" s="651"/>
      <c r="W16" s="139"/>
      <c r="X16" s="311"/>
      <c r="Y16" s="311"/>
      <c r="Z16" s="311"/>
      <c r="AA16" s="311"/>
      <c r="AB16" s="311"/>
      <c r="AC16" s="311"/>
      <c r="AD16" s="311"/>
      <c r="AE16" s="642"/>
      <c r="AF16" s="49"/>
      <c r="AG16" s="49"/>
      <c r="AH16" s="49"/>
      <c r="AI16" s="49"/>
    </row>
    <row r="17" spans="1:35" x14ac:dyDescent="0.2">
      <c r="A17" s="38"/>
      <c r="B17" s="88" t="s">
        <v>196</v>
      </c>
      <c r="C17" s="121"/>
      <c r="D17" s="121"/>
      <c r="E17" s="127"/>
      <c r="F17" s="130">
        <v>100</v>
      </c>
      <c r="G17" s="118">
        <v>20</v>
      </c>
      <c r="H17" s="118">
        <v>40</v>
      </c>
      <c r="I17" s="118">
        <v>600</v>
      </c>
      <c r="J17" s="129"/>
      <c r="K17" s="38"/>
      <c r="L17" s="29"/>
      <c r="M17" s="54"/>
      <c r="N17" s="368"/>
      <c r="O17" s="368"/>
      <c r="P17" s="408"/>
      <c r="Q17" s="408"/>
      <c r="R17" s="408"/>
      <c r="S17" s="408"/>
      <c r="T17" s="408"/>
      <c r="U17" s="29"/>
      <c r="V17" s="651"/>
      <c r="W17" s="139"/>
      <c r="X17" s="311"/>
      <c r="Y17" s="311"/>
      <c r="Z17" s="311"/>
      <c r="AA17" s="311"/>
      <c r="AB17" s="311"/>
      <c r="AC17" s="311"/>
      <c r="AD17" s="311"/>
      <c r="AE17" s="29"/>
      <c r="AF17" s="49"/>
      <c r="AG17" s="49"/>
      <c r="AH17" s="49"/>
      <c r="AI17" s="49"/>
    </row>
    <row r="18" spans="1:35" ht="13.5" thickBot="1" x14ac:dyDescent="0.25">
      <c r="A18" s="38"/>
      <c r="B18" s="63" t="s">
        <v>5</v>
      </c>
      <c r="C18" s="373">
        <f t="shared" ref="C18:J18" si="2">SUM(C12:C17)</f>
        <v>299</v>
      </c>
      <c r="D18" s="373">
        <f t="shared" si="2"/>
        <v>464</v>
      </c>
      <c r="E18" s="374">
        <f t="shared" si="2"/>
        <v>533</v>
      </c>
      <c r="F18" s="23">
        <f t="shared" si="2"/>
        <v>3009</v>
      </c>
      <c r="G18" s="23">
        <f t="shared" si="2"/>
        <v>3269</v>
      </c>
      <c r="H18" s="23">
        <f t="shared" si="2"/>
        <v>3585</v>
      </c>
      <c r="I18" s="23">
        <f t="shared" si="2"/>
        <v>4488</v>
      </c>
      <c r="J18" s="333">
        <f t="shared" si="2"/>
        <v>0</v>
      </c>
      <c r="K18" s="38"/>
      <c r="L18" s="29"/>
      <c r="M18" s="54"/>
      <c r="N18" s="368"/>
      <c r="O18" s="368"/>
      <c r="P18" s="368"/>
      <c r="Q18" s="368"/>
      <c r="R18" s="368"/>
      <c r="S18" s="368"/>
      <c r="T18" s="368"/>
      <c r="U18" s="29"/>
      <c r="V18" s="651"/>
      <c r="W18" s="139"/>
      <c r="X18" s="311"/>
      <c r="Y18" s="311"/>
      <c r="Z18" s="311"/>
      <c r="AA18" s="311"/>
      <c r="AB18" s="311"/>
      <c r="AC18" s="311"/>
      <c r="AD18" s="311"/>
      <c r="AE18" s="29"/>
      <c r="AF18" s="49"/>
      <c r="AG18" s="49"/>
      <c r="AH18" s="49"/>
      <c r="AI18" s="49"/>
    </row>
    <row r="19" spans="1:35" ht="13.5" thickTop="1" x14ac:dyDescent="0.2">
      <c r="A19" s="38"/>
      <c r="B19" s="65" t="s">
        <v>155</v>
      </c>
      <c r="C19" s="126"/>
      <c r="D19" s="126">
        <v>1</v>
      </c>
      <c r="E19" s="131">
        <v>-20</v>
      </c>
      <c r="F19" s="132">
        <v>-30</v>
      </c>
      <c r="G19" s="126">
        <v>-40</v>
      </c>
      <c r="H19" s="126">
        <v>-40</v>
      </c>
      <c r="I19" s="126">
        <v>-40</v>
      </c>
      <c r="J19" s="131"/>
      <c r="K19" s="38"/>
      <c r="L19" s="29"/>
      <c r="M19" s="54"/>
      <c r="N19" s="368"/>
      <c r="O19" s="368"/>
      <c r="P19" s="368"/>
      <c r="Q19" s="368"/>
      <c r="R19" s="368"/>
      <c r="S19" s="368"/>
      <c r="T19" s="368"/>
      <c r="U19" s="29"/>
      <c r="V19" s="651"/>
      <c r="W19" s="139"/>
      <c r="X19" s="311"/>
      <c r="Y19" s="311"/>
      <c r="Z19" s="311"/>
      <c r="AA19" s="311"/>
      <c r="AB19" s="311"/>
      <c r="AC19" s="311"/>
      <c r="AD19" s="311"/>
      <c r="AE19" s="29"/>
      <c r="AF19" s="49"/>
      <c r="AG19" s="49"/>
      <c r="AH19" s="49"/>
      <c r="AI19" s="49"/>
    </row>
    <row r="20" spans="1:35" x14ac:dyDescent="0.2">
      <c r="A20" s="38"/>
      <c r="B20" s="65" t="s">
        <v>156</v>
      </c>
      <c r="C20" s="272">
        <v>-42</v>
      </c>
      <c r="D20" s="272">
        <v>-41</v>
      </c>
      <c r="E20" s="129">
        <v>-45</v>
      </c>
      <c r="F20" s="133">
        <v>-59</v>
      </c>
      <c r="G20" s="121">
        <v>-61</v>
      </c>
      <c r="H20" s="121">
        <v>-65</v>
      </c>
      <c r="I20" s="121">
        <v>-70</v>
      </c>
      <c r="J20" s="127"/>
      <c r="K20" s="38"/>
      <c r="L20" s="29"/>
      <c r="M20" s="54"/>
      <c r="N20" s="368"/>
      <c r="O20" s="368"/>
      <c r="P20" s="368"/>
      <c r="Q20" s="368"/>
      <c r="R20" s="368"/>
      <c r="S20" s="368"/>
      <c r="T20" s="368"/>
      <c r="U20" s="29"/>
      <c r="V20" s="651"/>
      <c r="W20" s="139"/>
      <c r="X20" s="311"/>
      <c r="Y20" s="311"/>
      <c r="Z20" s="311"/>
      <c r="AA20" s="311"/>
      <c r="AB20" s="311"/>
      <c r="AC20" s="311"/>
      <c r="AD20" s="311"/>
      <c r="AE20" s="29"/>
      <c r="AF20" s="49"/>
      <c r="AG20" s="49"/>
      <c r="AH20" s="49"/>
      <c r="AI20" s="49"/>
    </row>
    <row r="21" spans="1:35" x14ac:dyDescent="0.2">
      <c r="A21" s="38"/>
      <c r="B21" s="65" t="s">
        <v>82</v>
      </c>
      <c r="C21" s="463"/>
      <c r="D21" s="463"/>
      <c r="E21" s="334"/>
      <c r="F21" s="134"/>
      <c r="G21" s="120"/>
      <c r="H21" s="120"/>
      <c r="I21" s="120"/>
      <c r="J21" s="334"/>
      <c r="K21" s="38"/>
      <c r="L21" s="29"/>
      <c r="M21" s="54"/>
      <c r="N21" s="368"/>
      <c r="O21" s="368"/>
      <c r="P21" s="368"/>
      <c r="Q21" s="368"/>
      <c r="R21" s="368"/>
      <c r="S21" s="368"/>
      <c r="T21" s="368"/>
      <c r="U21" s="29"/>
      <c r="V21" s="652"/>
      <c r="W21" s="139"/>
      <c r="X21" s="312"/>
      <c r="Y21" s="312"/>
      <c r="Z21" s="312"/>
      <c r="AA21" s="312"/>
      <c r="AB21" s="312"/>
      <c r="AC21" s="312"/>
      <c r="AD21" s="312"/>
      <c r="AE21" s="29"/>
      <c r="AF21" s="49"/>
      <c r="AG21" s="49"/>
      <c r="AH21" s="49"/>
      <c r="AI21" s="49"/>
    </row>
    <row r="22" spans="1:35" ht="13.5" thickBot="1" x14ac:dyDescent="0.25">
      <c r="A22" s="38"/>
      <c r="B22" s="63" t="s">
        <v>20</v>
      </c>
      <c r="C22" s="375">
        <f t="shared" ref="C22:J22" si="3">SUM(C18:C21)</f>
        <v>257</v>
      </c>
      <c r="D22" s="375">
        <f t="shared" si="3"/>
        <v>424</v>
      </c>
      <c r="E22" s="376">
        <f t="shared" si="3"/>
        <v>468</v>
      </c>
      <c r="F22" s="23">
        <f t="shared" si="3"/>
        <v>2920</v>
      </c>
      <c r="G22" s="23">
        <f t="shared" si="3"/>
        <v>3168</v>
      </c>
      <c r="H22" s="23">
        <f t="shared" si="3"/>
        <v>3480</v>
      </c>
      <c r="I22" s="23">
        <f t="shared" si="3"/>
        <v>4378</v>
      </c>
      <c r="J22" s="333">
        <f t="shared" si="3"/>
        <v>0</v>
      </c>
      <c r="K22" s="38"/>
      <c r="L22" s="29"/>
      <c r="M22" s="54"/>
      <c r="N22" s="368"/>
      <c r="O22" s="368"/>
      <c r="P22" s="368"/>
      <c r="Q22" s="368"/>
      <c r="R22" s="368"/>
      <c r="S22" s="368"/>
      <c r="T22" s="368"/>
      <c r="U22" s="29"/>
      <c r="V22" s="139"/>
      <c r="W22" s="139"/>
      <c r="X22" s="309"/>
      <c r="Y22" s="309"/>
      <c r="Z22" s="309"/>
      <c r="AA22" s="309"/>
      <c r="AB22" s="309"/>
      <c r="AC22" s="309"/>
      <c r="AD22" s="309"/>
      <c r="AE22" s="29"/>
      <c r="AF22" s="49"/>
      <c r="AG22" s="49"/>
      <c r="AH22" s="49"/>
      <c r="AI22" s="49"/>
    </row>
    <row r="23" spans="1:35" ht="14.25" thickTop="1" thickBot="1" x14ac:dyDescent="0.25">
      <c r="A23" s="38"/>
      <c r="B23" s="65" t="s">
        <v>157</v>
      </c>
      <c r="C23" s="194">
        <v>-4</v>
      </c>
      <c r="D23" s="194">
        <v>-115</v>
      </c>
      <c r="E23" s="462">
        <v>-131</v>
      </c>
      <c r="F23" s="135">
        <v>-202</v>
      </c>
      <c r="G23" s="135">
        <v>-293</v>
      </c>
      <c r="H23" s="135">
        <v>-375</v>
      </c>
      <c r="I23" s="135">
        <v>-470</v>
      </c>
      <c r="J23" s="335"/>
      <c r="K23" s="38"/>
      <c r="L23" s="29"/>
      <c r="M23" s="54"/>
      <c r="N23" s="31"/>
      <c r="O23" s="31"/>
      <c r="P23" s="31"/>
      <c r="Q23" s="31"/>
      <c r="R23" s="31"/>
      <c r="S23" s="31"/>
      <c r="T23" s="31"/>
      <c r="U23" s="29"/>
      <c r="V23" s="653"/>
      <c r="W23" s="139"/>
      <c r="X23" s="643"/>
      <c r="Y23" s="643"/>
      <c r="Z23" s="643"/>
      <c r="AA23" s="643"/>
      <c r="AB23" s="643"/>
      <c r="AC23" s="643"/>
      <c r="AD23" s="643"/>
      <c r="AE23" s="29"/>
      <c r="AF23" s="49"/>
      <c r="AG23" s="49"/>
      <c r="AH23" s="49"/>
      <c r="AI23" s="49"/>
    </row>
    <row r="24" spans="1:35" ht="13.5" thickBot="1" x14ac:dyDescent="0.25">
      <c r="A24" s="38"/>
      <c r="B24" s="185" t="s">
        <v>6</v>
      </c>
      <c r="C24" s="186">
        <f>C22+C23</f>
        <v>253</v>
      </c>
      <c r="D24" s="186">
        <f>D22+D23</f>
        <v>309</v>
      </c>
      <c r="E24" s="92">
        <f>E22+E23</f>
        <v>337</v>
      </c>
      <c r="F24" s="187">
        <f t="shared" ref="F24:J24" si="4">F22+F23</f>
        <v>2718</v>
      </c>
      <c r="G24" s="186">
        <f t="shared" si="4"/>
        <v>2875</v>
      </c>
      <c r="H24" s="186">
        <f t="shared" si="4"/>
        <v>3105</v>
      </c>
      <c r="I24" s="186">
        <f t="shared" si="4"/>
        <v>3908</v>
      </c>
      <c r="J24" s="336">
        <f t="shared" si="4"/>
        <v>0</v>
      </c>
      <c r="K24" s="38"/>
      <c r="L24" s="29"/>
      <c r="M24" s="29"/>
      <c r="N24" s="31"/>
      <c r="O24" s="31"/>
      <c r="P24" s="31"/>
      <c r="Q24" s="31"/>
      <c r="R24" s="31"/>
      <c r="S24" s="31"/>
      <c r="T24" s="31"/>
      <c r="U24" s="29"/>
      <c r="V24" s="651"/>
      <c r="W24" s="139"/>
      <c r="X24" s="311"/>
      <c r="Y24" s="311"/>
      <c r="Z24" s="311"/>
      <c r="AA24" s="311"/>
      <c r="AB24" s="311"/>
      <c r="AC24" s="311"/>
      <c r="AD24" s="311"/>
      <c r="AE24" s="29"/>
      <c r="AF24" s="49"/>
      <c r="AG24" s="49"/>
      <c r="AH24" s="49"/>
      <c r="AI24" s="49"/>
    </row>
    <row r="25" spans="1:35" ht="13.5" thickTop="1" x14ac:dyDescent="0.2">
      <c r="A25" s="38"/>
      <c r="B25" s="177" t="s">
        <v>8</v>
      </c>
      <c r="C25" s="178">
        <f t="shared" ref="C25:J25" si="5">IF(OR(C12="",C10="",C10=0),"result will display",C12/C10)</f>
        <v>0.23487945862117582</v>
      </c>
      <c r="D25" s="178">
        <f t="shared" si="5"/>
        <v>0.3152700186219739</v>
      </c>
      <c r="E25" s="282">
        <f t="shared" si="5"/>
        <v>0.34992533598805375</v>
      </c>
      <c r="F25" s="179">
        <f t="shared" si="5"/>
        <v>0.48799999999999999</v>
      </c>
      <c r="G25" s="178">
        <f t="shared" si="5"/>
        <v>0.47499999999999998</v>
      </c>
      <c r="H25" s="178">
        <f t="shared" si="5"/>
        <v>0.47538461538461541</v>
      </c>
      <c r="I25" s="178">
        <f t="shared" si="5"/>
        <v>0.47714285714285715</v>
      </c>
      <c r="J25" s="337" t="str">
        <f t="shared" si="5"/>
        <v>result will display</v>
      </c>
      <c r="K25" s="38"/>
      <c r="L25" s="414"/>
      <c r="M25" s="29"/>
      <c r="N25" s="31"/>
      <c r="O25" s="31"/>
      <c r="P25" s="193"/>
      <c r="Q25" s="193"/>
      <c r="R25" s="193"/>
      <c r="S25" s="193"/>
      <c r="T25" s="193"/>
      <c r="U25" s="29"/>
      <c r="V25" s="651"/>
      <c r="W25" s="139"/>
      <c r="X25" s="311"/>
      <c r="Y25" s="311"/>
      <c r="Z25" s="311"/>
      <c r="AA25" s="311"/>
      <c r="AB25" s="311"/>
      <c r="AC25" s="311"/>
      <c r="AD25" s="311"/>
      <c r="AE25" s="29"/>
      <c r="AF25" s="49"/>
      <c r="AG25" s="49"/>
      <c r="AH25" s="49"/>
      <c r="AI25" s="49"/>
    </row>
    <row r="26" spans="1:35" ht="13.5" thickBot="1" x14ac:dyDescent="0.25">
      <c r="A26" s="38"/>
      <c r="B26" s="25" t="s">
        <v>9</v>
      </c>
      <c r="C26" s="108">
        <f t="shared" ref="C26:J26" si="6">IF(OR(C18="",C10="",C10=0),"result will display",C18/C10)</f>
        <v>4.2154236571267448E-2</v>
      </c>
      <c r="D26" s="108">
        <f t="shared" si="6"/>
        <v>8.6405959031657362E-2</v>
      </c>
      <c r="E26" s="283">
        <f t="shared" si="6"/>
        <v>8.8435374149659865E-2</v>
      </c>
      <c r="F26" s="109">
        <f t="shared" si="6"/>
        <v>0.3009</v>
      </c>
      <c r="G26" s="108">
        <f t="shared" si="6"/>
        <v>0.27241666666666664</v>
      </c>
      <c r="H26" s="108">
        <f t="shared" si="6"/>
        <v>0.27576923076923077</v>
      </c>
      <c r="I26" s="108">
        <f t="shared" si="6"/>
        <v>0.32057142857142856</v>
      </c>
      <c r="J26" s="338" t="str">
        <f t="shared" si="6"/>
        <v>result will display</v>
      </c>
      <c r="K26" s="38"/>
      <c r="L26" s="29"/>
      <c r="M26" s="54"/>
      <c r="N26" s="147"/>
      <c r="O26" s="147"/>
      <c r="P26" s="193"/>
      <c r="Q26" s="193"/>
      <c r="R26" s="193"/>
      <c r="S26" s="193"/>
      <c r="T26" s="193"/>
      <c r="U26" s="29"/>
      <c r="V26" s="651"/>
      <c r="W26" s="139"/>
      <c r="X26" s="311"/>
      <c r="Y26" s="311"/>
      <c r="Z26" s="311"/>
      <c r="AA26" s="311"/>
      <c r="AB26" s="311"/>
      <c r="AC26" s="311"/>
      <c r="AD26" s="311"/>
      <c r="AE26" s="29"/>
      <c r="AF26" s="49"/>
      <c r="AG26" s="49"/>
      <c r="AH26" s="49"/>
      <c r="AI26" s="49"/>
    </row>
    <row r="27" spans="1:35" ht="14.25" thickTop="1" thickBot="1" x14ac:dyDescent="0.25">
      <c r="A27" s="38"/>
      <c r="B27" s="26" t="s">
        <v>131</v>
      </c>
      <c r="C27" s="369">
        <f t="shared" ref="C27:J27" si="7">IF(OR(C10="",C71=""),"can't calc", IF(C71=0, "can't  calc", C10/C71))</f>
        <v>506.64285714285717</v>
      </c>
      <c r="D27" s="369">
        <f t="shared" si="7"/>
        <v>413.07692307692309</v>
      </c>
      <c r="E27" s="370">
        <f t="shared" si="7"/>
        <v>430.5</v>
      </c>
      <c r="F27" s="196">
        <f t="shared" si="7"/>
        <v>625</v>
      </c>
      <c r="G27" s="195">
        <f t="shared" si="7"/>
        <v>705.88235294117646</v>
      </c>
      <c r="H27" s="195">
        <f t="shared" si="7"/>
        <v>722.22222222222217</v>
      </c>
      <c r="I27" s="195">
        <f t="shared" si="7"/>
        <v>736.84210526315792</v>
      </c>
      <c r="J27" s="339" t="str">
        <f t="shared" si="7"/>
        <v>can't calc</v>
      </c>
      <c r="K27" s="38"/>
      <c r="L27" s="29"/>
      <c r="M27" s="182"/>
      <c r="N27" s="147"/>
      <c r="O27" s="147"/>
      <c r="P27" s="31"/>
      <c r="Q27" s="31"/>
      <c r="R27" s="31"/>
      <c r="S27" s="31"/>
      <c r="T27" s="31"/>
      <c r="U27" s="29"/>
      <c r="V27" s="651"/>
      <c r="W27" s="139"/>
      <c r="X27" s="311"/>
      <c r="Y27" s="311"/>
      <c r="Z27" s="311"/>
      <c r="AA27" s="311"/>
      <c r="AB27" s="311"/>
      <c r="AC27" s="311"/>
      <c r="AD27" s="311"/>
      <c r="AE27" s="29"/>
      <c r="AF27" s="49"/>
      <c r="AG27" s="49"/>
      <c r="AH27" s="49"/>
      <c r="AI27" s="49"/>
    </row>
    <row r="28" spans="1:35" ht="16.5" thickTop="1" thickBot="1" x14ac:dyDescent="0.3">
      <c r="A28" s="38"/>
      <c r="B28" s="66" t="s">
        <v>30</v>
      </c>
      <c r="C28" s="328">
        <f t="shared" ref="C28:J28" si="8">C6</f>
        <v>2018</v>
      </c>
      <c r="D28" s="329">
        <f t="shared" si="8"/>
        <v>2019</v>
      </c>
      <c r="E28" s="361" t="str">
        <f t="shared" si="8"/>
        <v>Year 0</v>
      </c>
      <c r="F28" s="265">
        <f t="shared" si="8"/>
        <v>2021</v>
      </c>
      <c r="G28" s="265">
        <f t="shared" si="8"/>
        <v>2022</v>
      </c>
      <c r="H28" s="265">
        <f t="shared" si="8"/>
        <v>2023</v>
      </c>
      <c r="I28" s="265">
        <f t="shared" si="8"/>
        <v>2024</v>
      </c>
      <c r="J28" s="266">
        <f t="shared" si="8"/>
        <v>2025</v>
      </c>
      <c r="K28" s="38"/>
      <c r="L28" s="29"/>
      <c r="M28" s="54"/>
      <c r="N28" s="147"/>
      <c r="O28" s="147"/>
      <c r="P28" s="31"/>
      <c r="Q28" s="31"/>
      <c r="R28" s="31"/>
      <c r="S28" s="31"/>
      <c r="T28" s="31"/>
      <c r="U28" s="29"/>
      <c r="V28" s="651"/>
      <c r="W28" s="139"/>
      <c r="X28" s="311"/>
      <c r="Y28" s="311"/>
      <c r="Z28" s="311"/>
      <c r="AA28" s="311"/>
      <c r="AB28" s="311"/>
      <c r="AC28" s="311"/>
      <c r="AD28" s="311"/>
      <c r="AE28" s="29"/>
      <c r="AF28" s="49"/>
      <c r="AG28" s="49"/>
      <c r="AH28" s="49"/>
      <c r="AI28" s="49"/>
    </row>
    <row r="29" spans="1:35" ht="13.5" thickTop="1" x14ac:dyDescent="0.2">
      <c r="A29" s="38"/>
      <c r="B29" s="67" t="s">
        <v>14</v>
      </c>
      <c r="C29" s="188"/>
      <c r="D29" s="356"/>
      <c r="E29" s="277"/>
      <c r="F29" s="209" t="s">
        <v>174</v>
      </c>
      <c r="G29" s="198"/>
      <c r="H29" s="198"/>
      <c r="I29" s="198"/>
      <c r="J29" s="340"/>
      <c r="K29" s="38"/>
      <c r="L29" s="29"/>
      <c r="M29" s="54"/>
      <c r="N29" s="147"/>
      <c r="O29" s="147"/>
      <c r="P29" s="31"/>
      <c r="Q29" s="31"/>
      <c r="R29" s="31"/>
      <c r="S29" s="31"/>
      <c r="T29" s="31"/>
      <c r="U29" s="29"/>
      <c r="V29" s="652"/>
      <c r="W29" s="139"/>
      <c r="X29" s="312"/>
      <c r="Y29" s="312"/>
      <c r="Z29" s="312"/>
      <c r="AA29" s="312"/>
      <c r="AB29" s="312"/>
      <c r="AC29" s="312"/>
      <c r="AD29" s="312"/>
      <c r="AE29" s="29"/>
      <c r="AF29" s="49"/>
      <c r="AG29" s="49"/>
      <c r="AH29" s="49"/>
      <c r="AI29" s="49"/>
    </row>
    <row r="30" spans="1:35" x14ac:dyDescent="0.2">
      <c r="A30" s="38"/>
      <c r="B30" s="68" t="s">
        <v>7</v>
      </c>
      <c r="C30" s="197"/>
      <c r="D30" s="246">
        <v>350</v>
      </c>
      <c r="E30" s="133">
        <v>382</v>
      </c>
      <c r="F30" s="84">
        <f>F24-F20-F21</f>
        <v>2777</v>
      </c>
      <c r="G30" s="85">
        <f>G24-G20-G21</f>
        <v>2936</v>
      </c>
      <c r="H30" s="85">
        <f>H24-H20-H21</f>
        <v>3170</v>
      </c>
      <c r="I30" s="85">
        <f>I24-I20-I21</f>
        <v>3978</v>
      </c>
      <c r="J30" s="401">
        <f>J24-J20-J21</f>
        <v>0</v>
      </c>
      <c r="K30" s="38"/>
      <c r="L30" s="29"/>
      <c r="M30" s="54"/>
      <c r="N30" s="147"/>
      <c r="O30" s="147"/>
      <c r="P30" s="31"/>
      <c r="Q30" s="31"/>
      <c r="R30" s="31"/>
      <c r="S30" s="31"/>
      <c r="T30" s="31"/>
      <c r="U30" s="29"/>
      <c r="V30" s="651"/>
      <c r="W30" s="139"/>
      <c r="X30" s="311"/>
      <c r="Y30" s="311"/>
      <c r="Z30" s="311"/>
      <c r="AA30" s="311"/>
      <c r="AB30" s="311"/>
      <c r="AC30" s="311"/>
      <c r="AD30" s="311"/>
      <c r="AE30" s="29"/>
      <c r="AF30" s="49"/>
      <c r="AG30" s="49"/>
      <c r="AH30" s="49"/>
      <c r="AI30" s="49"/>
    </row>
    <row r="31" spans="1:35" x14ac:dyDescent="0.2">
      <c r="A31" s="38"/>
      <c r="B31" s="68" t="s">
        <v>15</v>
      </c>
      <c r="C31" s="16"/>
      <c r="D31" s="285"/>
      <c r="E31" s="127"/>
      <c r="F31" s="128"/>
      <c r="G31" s="121">
        <v>100</v>
      </c>
      <c r="H31" s="121">
        <v>300</v>
      </c>
      <c r="I31" s="121">
        <v>400</v>
      </c>
      <c r="J31" s="286"/>
      <c r="K31" s="38"/>
      <c r="L31" s="29"/>
      <c r="M31" s="54"/>
      <c r="N31" s="147"/>
      <c r="O31" s="147"/>
      <c r="P31" s="31"/>
      <c r="Q31" s="31"/>
      <c r="R31" s="31"/>
      <c r="S31" s="31"/>
      <c r="T31" s="31"/>
      <c r="U31" s="29"/>
      <c r="V31" s="650"/>
      <c r="W31" s="139"/>
      <c r="X31" s="311"/>
      <c r="Y31" s="311"/>
      <c r="Z31" s="311"/>
      <c r="AA31" s="311"/>
      <c r="AB31" s="311"/>
      <c r="AC31" s="311"/>
      <c r="AD31" s="311"/>
      <c r="AE31" s="29"/>
      <c r="AF31" s="49"/>
      <c r="AG31" s="49"/>
      <c r="AH31" s="49"/>
      <c r="AI31" s="49"/>
    </row>
    <row r="32" spans="1:35" x14ac:dyDescent="0.2">
      <c r="A32" s="38"/>
      <c r="B32" s="68" t="s">
        <v>35</v>
      </c>
      <c r="C32" s="16"/>
      <c r="D32" s="285"/>
      <c r="E32" s="127"/>
      <c r="F32" s="128">
        <v>100</v>
      </c>
      <c r="G32" s="121">
        <v>100</v>
      </c>
      <c r="H32" s="121">
        <v>400</v>
      </c>
      <c r="I32" s="121">
        <v>300</v>
      </c>
      <c r="J32" s="286"/>
      <c r="K32" s="38"/>
      <c r="L32" s="29"/>
      <c r="M32" s="54"/>
      <c r="N32" s="31"/>
      <c r="O32" s="31"/>
      <c r="P32" s="31"/>
      <c r="Q32" s="31"/>
      <c r="R32" s="31"/>
      <c r="S32" s="31"/>
      <c r="T32" s="31"/>
      <c r="U32" s="29"/>
      <c r="V32" s="651"/>
      <c r="W32" s="139"/>
      <c r="X32" s="311"/>
      <c r="Y32" s="311"/>
      <c r="Z32" s="311"/>
      <c r="AA32" s="311"/>
      <c r="AB32" s="311"/>
      <c r="AC32" s="311"/>
      <c r="AD32" s="311"/>
      <c r="AE32" s="29"/>
      <c r="AF32" s="49"/>
      <c r="AG32" s="49"/>
      <c r="AH32" s="49"/>
      <c r="AI32" s="49"/>
    </row>
    <row r="33" spans="1:35" x14ac:dyDescent="0.2">
      <c r="A33" s="38"/>
      <c r="B33" s="75" t="s">
        <v>127</v>
      </c>
      <c r="C33" s="16"/>
      <c r="D33" s="285">
        <v>52</v>
      </c>
      <c r="E33" s="127"/>
      <c r="F33" s="128"/>
      <c r="G33" s="121"/>
      <c r="H33" s="121"/>
      <c r="I33" s="121"/>
      <c r="J33" s="286"/>
      <c r="K33" s="38"/>
      <c r="L33" s="162"/>
      <c r="M33" s="162"/>
      <c r="N33" s="29"/>
      <c r="O33" s="29"/>
      <c r="P33" s="427"/>
      <c r="Q33" s="29"/>
      <c r="R33" s="29"/>
      <c r="S33" s="29"/>
      <c r="T33" s="29"/>
      <c r="U33" s="29"/>
      <c r="V33" s="651"/>
      <c r="W33" s="139"/>
      <c r="X33" s="311"/>
      <c r="Y33" s="311"/>
      <c r="Z33" s="311"/>
      <c r="AA33" s="311"/>
      <c r="AB33" s="311"/>
      <c r="AC33" s="311"/>
      <c r="AD33" s="311"/>
      <c r="AE33" s="29"/>
      <c r="AF33" s="49"/>
      <c r="AG33" s="49"/>
      <c r="AH33" s="49"/>
      <c r="AI33" s="49"/>
    </row>
    <row r="34" spans="1:35" x14ac:dyDescent="0.2">
      <c r="A34" s="38"/>
      <c r="B34" s="68" t="s">
        <v>16</v>
      </c>
      <c r="C34" s="16"/>
      <c r="D34" s="285"/>
      <c r="E34" s="127"/>
      <c r="F34" s="128">
        <v>170</v>
      </c>
      <c r="G34" s="121"/>
      <c r="H34" s="121"/>
      <c r="I34" s="121"/>
      <c r="J34" s="286"/>
      <c r="K34" s="38"/>
      <c r="L34" s="29"/>
      <c r="M34" s="29"/>
      <c r="N34" s="29"/>
      <c r="O34" s="29"/>
      <c r="P34" s="29"/>
      <c r="Q34" s="29"/>
      <c r="R34" s="29"/>
      <c r="S34" s="29"/>
      <c r="T34" s="29"/>
      <c r="U34" s="29"/>
      <c r="V34" s="651"/>
      <c r="W34" s="139"/>
      <c r="X34" s="309"/>
      <c r="Y34" s="309"/>
      <c r="Z34" s="309"/>
      <c r="AA34" s="309"/>
      <c r="AB34" s="309"/>
      <c r="AC34" s="309"/>
      <c r="AD34" s="309"/>
      <c r="AE34" s="29"/>
      <c r="AF34" s="49"/>
      <c r="AG34" s="49"/>
      <c r="AH34" s="49"/>
      <c r="AI34" s="49"/>
    </row>
    <row r="35" spans="1:35" ht="13.5" thickBot="1" x14ac:dyDescent="0.25">
      <c r="A35" s="38"/>
      <c r="B35" s="68" t="s">
        <v>1</v>
      </c>
      <c r="C35" s="16"/>
      <c r="D35" s="287">
        <v>1</v>
      </c>
      <c r="E35" s="468"/>
      <c r="F35" s="231"/>
      <c r="G35" s="199"/>
      <c r="H35" s="199"/>
      <c r="I35" s="199"/>
      <c r="J35" s="341"/>
      <c r="K35" s="38"/>
      <c r="L35" s="207"/>
      <c r="M35" s="139"/>
      <c r="N35" s="139"/>
      <c r="O35" s="139"/>
      <c r="P35" s="139"/>
      <c r="Q35" s="139"/>
      <c r="R35" s="139"/>
      <c r="S35" s="139"/>
      <c r="T35" s="139"/>
      <c r="U35" s="29"/>
      <c r="V35" s="651"/>
      <c r="W35" s="139"/>
      <c r="X35" s="311"/>
      <c r="Y35" s="311"/>
      <c r="Z35" s="311"/>
      <c r="AA35" s="311"/>
      <c r="AB35" s="311"/>
      <c r="AC35" s="311"/>
      <c r="AD35" s="311"/>
      <c r="AE35" s="29"/>
      <c r="AF35" s="49"/>
      <c r="AG35" s="97"/>
      <c r="AH35" s="49"/>
      <c r="AI35" s="49"/>
    </row>
    <row r="36" spans="1:35" ht="14.25" thickTop="1" thickBot="1" x14ac:dyDescent="0.25">
      <c r="A36" s="38"/>
      <c r="B36" s="67" t="s">
        <v>36</v>
      </c>
      <c r="C36" s="355"/>
      <c r="D36" s="221">
        <f t="shared" ref="D36:J36" si="9">SUM(D30:D35)</f>
        <v>403</v>
      </c>
      <c r="E36" s="307">
        <f t="shared" si="9"/>
        <v>382</v>
      </c>
      <c r="F36" s="304">
        <f t="shared" si="9"/>
        <v>3047</v>
      </c>
      <c r="G36" s="221">
        <f t="shared" si="9"/>
        <v>3136</v>
      </c>
      <c r="H36" s="221">
        <f t="shared" si="9"/>
        <v>3870</v>
      </c>
      <c r="I36" s="221">
        <f t="shared" si="9"/>
        <v>4678</v>
      </c>
      <c r="J36" s="342">
        <f t="shared" si="9"/>
        <v>0</v>
      </c>
      <c r="K36" s="38"/>
      <c r="L36" s="139"/>
      <c r="M36" s="54"/>
      <c r="N36" s="309"/>
      <c r="O36" s="309"/>
      <c r="P36" s="309"/>
      <c r="Q36" s="309"/>
      <c r="R36" s="309"/>
      <c r="S36" s="309"/>
      <c r="T36" s="309"/>
      <c r="U36" s="29"/>
      <c r="V36" s="652"/>
      <c r="W36" s="139"/>
      <c r="X36" s="312"/>
      <c r="Y36" s="312"/>
      <c r="Z36" s="312"/>
      <c r="AA36" s="312"/>
      <c r="AB36" s="312"/>
      <c r="AC36" s="312"/>
      <c r="AD36" s="312"/>
      <c r="AE36" s="29"/>
      <c r="AF36" s="49"/>
      <c r="AG36" s="49"/>
      <c r="AH36" s="49"/>
      <c r="AI36" s="49"/>
    </row>
    <row r="37" spans="1:35" ht="14.25" thickTop="1" thickBot="1" x14ac:dyDescent="0.25">
      <c r="A37" s="38"/>
      <c r="B37" s="70" t="s">
        <v>12</v>
      </c>
      <c r="C37" s="93"/>
      <c r="D37" s="357"/>
      <c r="E37" s="277"/>
      <c r="F37" s="325" t="str">
        <f>IF(F36&lt;0,"more funds required","")</f>
        <v/>
      </c>
      <c r="G37" s="325" t="str">
        <f t="shared" ref="G37:J37" si="10">IF(G36&lt;0,"more funds required","")</f>
        <v/>
      </c>
      <c r="H37" s="325" t="str">
        <f t="shared" si="10"/>
        <v/>
      </c>
      <c r="I37" s="325" t="str">
        <f t="shared" si="10"/>
        <v/>
      </c>
      <c r="J37" s="354" t="str">
        <f t="shared" si="10"/>
        <v/>
      </c>
      <c r="K37" s="38"/>
      <c r="L37" s="139"/>
      <c r="M37" s="54"/>
      <c r="N37" s="309"/>
      <c r="O37" s="309"/>
      <c r="P37" s="309"/>
      <c r="Q37" s="309"/>
      <c r="R37" s="309"/>
      <c r="S37" s="309"/>
      <c r="T37" s="309"/>
      <c r="U37" s="29"/>
      <c r="V37" s="652"/>
      <c r="W37" s="139"/>
      <c r="X37" s="312"/>
      <c r="Y37" s="312"/>
      <c r="Z37" s="312"/>
      <c r="AA37" s="312"/>
      <c r="AB37" s="312"/>
      <c r="AC37" s="312"/>
      <c r="AD37" s="312"/>
      <c r="AE37" s="29"/>
      <c r="AF37" s="49"/>
      <c r="AG37" s="49"/>
      <c r="AH37" s="49"/>
      <c r="AI37" s="49"/>
    </row>
    <row r="38" spans="1:35" ht="14.25" thickTop="1" thickBot="1" x14ac:dyDescent="0.25">
      <c r="A38" s="38"/>
      <c r="B38" s="75" t="s">
        <v>186</v>
      </c>
      <c r="C38" s="93"/>
      <c r="D38" s="469">
        <v>-241</v>
      </c>
      <c r="E38" s="470">
        <v>457</v>
      </c>
      <c r="F38" s="248"/>
      <c r="G38" s="248"/>
      <c r="H38" s="248"/>
      <c r="I38" s="248"/>
      <c r="J38" s="343"/>
      <c r="K38" s="41"/>
      <c r="L38" s="139"/>
      <c r="M38" s="54"/>
      <c r="N38" s="309"/>
      <c r="O38" s="309"/>
      <c r="P38" s="309"/>
      <c r="Q38" s="309"/>
      <c r="R38" s="309"/>
      <c r="S38" s="309"/>
      <c r="T38" s="309"/>
      <c r="U38" s="29"/>
      <c r="V38" s="650"/>
      <c r="W38" s="139"/>
      <c r="X38" s="311"/>
      <c r="Y38" s="311"/>
      <c r="Z38" s="311"/>
      <c r="AA38" s="311"/>
      <c r="AB38" s="311"/>
      <c r="AC38" s="311"/>
      <c r="AD38" s="311"/>
      <c r="AE38" s="29"/>
      <c r="AF38" s="49"/>
      <c r="AG38" s="49"/>
      <c r="AH38" s="49"/>
      <c r="AI38" s="49"/>
    </row>
    <row r="39" spans="1:35" ht="14.25" thickTop="1" thickBot="1" x14ac:dyDescent="0.25">
      <c r="A39" s="38"/>
      <c r="B39" s="75" t="s">
        <v>187</v>
      </c>
      <c r="C39" s="93"/>
      <c r="D39" s="471">
        <v>545</v>
      </c>
      <c r="E39" s="472">
        <v>-235</v>
      </c>
      <c r="F39" s="200">
        <f>F40-F38</f>
        <v>2809</v>
      </c>
      <c r="G39" s="200">
        <f>G40-G38</f>
        <v>2861</v>
      </c>
      <c r="H39" s="200">
        <f>H40-H38</f>
        <v>2324</v>
      </c>
      <c r="I39" s="200">
        <f>I40-I38</f>
        <v>4391</v>
      </c>
      <c r="J39" s="344">
        <f>J40-J38</f>
        <v>0</v>
      </c>
      <c r="K39" s="41"/>
      <c r="L39" s="139"/>
      <c r="M39" s="54"/>
      <c r="N39" s="309"/>
      <c r="O39" s="309"/>
      <c r="P39" s="309"/>
      <c r="Q39" s="309"/>
      <c r="R39" s="309"/>
      <c r="S39" s="309"/>
      <c r="T39" s="309"/>
      <c r="U39" s="29"/>
      <c r="V39" s="651"/>
      <c r="W39" s="139"/>
      <c r="X39" s="311"/>
      <c r="Y39" s="311"/>
      <c r="Z39" s="311"/>
      <c r="AA39" s="311"/>
      <c r="AB39" s="311"/>
      <c r="AC39" s="311"/>
      <c r="AD39" s="311"/>
      <c r="AE39" s="29"/>
      <c r="AF39" s="49"/>
      <c r="AG39" s="49"/>
      <c r="AH39" s="49"/>
      <c r="AI39" s="49"/>
    </row>
    <row r="40" spans="1:35" ht="13.5" thickTop="1" x14ac:dyDescent="0.2">
      <c r="A40" s="38"/>
      <c r="B40" s="75" t="s">
        <v>188</v>
      </c>
      <c r="C40" s="93"/>
      <c r="D40" s="473">
        <v>304</v>
      </c>
      <c r="E40" s="474">
        <v>222</v>
      </c>
      <c r="F40" s="305">
        <f>IF(F10=0,0,F48-SUM(F41:F47))</f>
        <v>2809</v>
      </c>
      <c r="G40" s="305">
        <f>IF(G10=0,0,G48-SUM(G41:G47))</f>
        <v>2861</v>
      </c>
      <c r="H40" s="305">
        <f>IF(H10=0,0,H48-SUM(H41:H47))</f>
        <v>2324</v>
      </c>
      <c r="I40" s="305">
        <f>IF(I10=0,0,I48-SUM(I41:I47))</f>
        <v>4391</v>
      </c>
      <c r="J40" s="345">
        <f>IF(J10=0,0,J48-SUM(J41:J47))</f>
        <v>0</v>
      </c>
      <c r="K40" s="41"/>
      <c r="L40" s="139"/>
      <c r="M40" s="182"/>
      <c r="N40" s="309"/>
      <c r="O40" s="309"/>
      <c r="P40" s="309"/>
      <c r="Q40" s="309"/>
      <c r="R40" s="309"/>
      <c r="S40" s="309"/>
      <c r="T40" s="309"/>
      <c r="U40" s="29"/>
      <c r="V40" s="651"/>
      <c r="W40" s="139"/>
      <c r="X40" s="311"/>
      <c r="Y40" s="311"/>
      <c r="Z40" s="311"/>
      <c r="AA40" s="311"/>
      <c r="AB40" s="311"/>
      <c r="AC40" s="311"/>
      <c r="AD40" s="311"/>
      <c r="AE40" s="29"/>
      <c r="AF40" s="49"/>
      <c r="AG40" s="49"/>
      <c r="AH40" s="49"/>
      <c r="AI40" s="49"/>
    </row>
    <row r="41" spans="1:35" x14ac:dyDescent="0.2">
      <c r="A41" s="38"/>
      <c r="B41" s="69" t="s">
        <v>31</v>
      </c>
      <c r="C41" s="93"/>
      <c r="D41" s="118"/>
      <c r="E41" s="129"/>
      <c r="F41" s="130"/>
      <c r="G41" s="118"/>
      <c r="H41" s="118"/>
      <c r="I41" s="229"/>
      <c r="J41" s="346"/>
      <c r="K41" s="38"/>
      <c r="L41" s="139"/>
      <c r="M41" s="182"/>
      <c r="N41" s="309"/>
      <c r="O41" s="309"/>
      <c r="P41" s="309"/>
      <c r="Q41" s="309"/>
      <c r="R41" s="309"/>
      <c r="S41" s="309"/>
      <c r="T41" s="309"/>
      <c r="U41" s="29"/>
      <c r="V41" s="651"/>
      <c r="W41" s="139"/>
      <c r="X41" s="311"/>
      <c r="Y41" s="311"/>
      <c r="Z41" s="311"/>
      <c r="AA41" s="311"/>
      <c r="AB41" s="311"/>
      <c r="AC41" s="311"/>
      <c r="AD41" s="311"/>
      <c r="AE41" s="29"/>
      <c r="AF41" s="49"/>
      <c r="AG41" s="49"/>
      <c r="AH41" s="49"/>
      <c r="AI41" s="49"/>
    </row>
    <row r="42" spans="1:35" x14ac:dyDescent="0.2">
      <c r="A42" s="38"/>
      <c r="B42" s="76" t="s">
        <v>32</v>
      </c>
      <c r="C42" s="93"/>
      <c r="D42" s="118"/>
      <c r="E42" s="129"/>
      <c r="F42" s="128"/>
      <c r="G42" s="121"/>
      <c r="H42" s="121"/>
      <c r="I42" s="230"/>
      <c r="J42" s="247"/>
      <c r="K42" s="38"/>
      <c r="L42" s="139"/>
      <c r="M42" s="54"/>
      <c r="N42" s="309"/>
      <c r="O42" s="309"/>
      <c r="P42" s="309"/>
      <c r="Q42" s="309"/>
      <c r="R42" s="309"/>
      <c r="S42" s="309"/>
      <c r="T42" s="309"/>
      <c r="U42" s="29"/>
      <c r="V42" s="651"/>
      <c r="W42" s="139"/>
      <c r="X42" s="309"/>
      <c r="Y42" s="309"/>
      <c r="Z42" s="309"/>
      <c r="AA42" s="309"/>
      <c r="AB42" s="309"/>
      <c r="AC42" s="309"/>
      <c r="AD42" s="309"/>
      <c r="AE42" s="29"/>
      <c r="AF42" s="49"/>
      <c r="AG42" s="49"/>
      <c r="AH42" s="49"/>
      <c r="AI42" s="49"/>
    </row>
    <row r="43" spans="1:35" x14ac:dyDescent="0.2">
      <c r="A43" s="38"/>
      <c r="B43" s="68" t="s">
        <v>13</v>
      </c>
      <c r="C43" s="93"/>
      <c r="D43" s="118">
        <v>76</v>
      </c>
      <c r="E43" s="129">
        <v>80</v>
      </c>
      <c r="F43" s="128">
        <v>200</v>
      </c>
      <c r="G43" s="121">
        <v>33</v>
      </c>
      <c r="H43" s="121">
        <v>500</v>
      </c>
      <c r="I43" s="230">
        <v>30</v>
      </c>
      <c r="J43" s="247"/>
      <c r="K43" s="38"/>
      <c r="L43" s="139"/>
      <c r="M43" s="54"/>
      <c r="N43" s="309"/>
      <c r="O43" s="309"/>
      <c r="P43" s="309"/>
      <c r="Q43" s="309"/>
      <c r="R43" s="309"/>
      <c r="S43" s="309"/>
      <c r="T43" s="309"/>
      <c r="U43" s="29"/>
      <c r="V43" s="651"/>
      <c r="W43" s="139"/>
      <c r="X43" s="311"/>
      <c r="Y43" s="311"/>
      <c r="Z43" s="311"/>
      <c r="AA43" s="311"/>
      <c r="AB43" s="311"/>
      <c r="AC43" s="311"/>
      <c r="AD43" s="311"/>
      <c r="AE43" s="29"/>
      <c r="AF43" s="49"/>
      <c r="AG43" s="49"/>
      <c r="AH43" s="49"/>
      <c r="AI43" s="49"/>
    </row>
    <row r="44" spans="1:35" x14ac:dyDescent="0.2">
      <c r="A44" s="38"/>
      <c r="B44" s="75" t="s">
        <v>128</v>
      </c>
      <c r="C44" s="93"/>
      <c r="D44" s="118"/>
      <c r="E44" s="129">
        <v>60</v>
      </c>
      <c r="F44" s="128">
        <v>20</v>
      </c>
      <c r="G44" s="121">
        <v>20</v>
      </c>
      <c r="H44" s="121">
        <v>24</v>
      </c>
      <c r="I44" s="230">
        <v>24</v>
      </c>
      <c r="J44" s="247"/>
      <c r="K44" s="38"/>
      <c r="L44" s="139"/>
      <c r="M44" s="182"/>
      <c r="N44" s="309"/>
      <c r="O44" s="309"/>
      <c r="P44" s="309"/>
      <c r="Q44" s="309"/>
      <c r="R44" s="309"/>
      <c r="S44" s="309"/>
      <c r="T44" s="309"/>
      <c r="U44" s="157"/>
      <c r="V44" s="652"/>
      <c r="W44" s="139"/>
      <c r="X44" s="312"/>
      <c r="Y44" s="312"/>
      <c r="Z44" s="312"/>
      <c r="AA44" s="312"/>
      <c r="AB44" s="312"/>
      <c r="AC44" s="312"/>
      <c r="AD44" s="312"/>
      <c r="AE44" s="29"/>
      <c r="AF44" s="49"/>
      <c r="AG44" s="49"/>
      <c r="AH44" s="49"/>
      <c r="AI44" s="49"/>
    </row>
    <row r="45" spans="1:35" x14ac:dyDescent="0.2">
      <c r="A45" s="38"/>
      <c r="B45" s="69" t="s">
        <v>129</v>
      </c>
      <c r="C45" s="93"/>
      <c r="D45" s="118">
        <v>23</v>
      </c>
      <c r="E45" s="129">
        <v>19</v>
      </c>
      <c r="F45" s="128">
        <v>18</v>
      </c>
      <c r="G45" s="121">
        <v>22</v>
      </c>
      <c r="H45" s="121">
        <v>22</v>
      </c>
      <c r="I45" s="121">
        <v>33</v>
      </c>
      <c r="J45" s="127"/>
      <c r="K45" s="38"/>
      <c r="L45" s="139"/>
      <c r="M45" s="182"/>
      <c r="N45" s="309"/>
      <c r="O45" s="309"/>
      <c r="P45" s="309"/>
      <c r="Q45" s="309"/>
      <c r="R45" s="309"/>
      <c r="S45" s="309"/>
      <c r="T45" s="309"/>
      <c r="U45" s="157"/>
      <c r="V45" s="651"/>
      <c r="W45" s="644"/>
      <c r="X45" s="311"/>
      <c r="Y45" s="311"/>
      <c r="Z45" s="311"/>
      <c r="AA45" s="311"/>
      <c r="AB45" s="311"/>
      <c r="AC45" s="311"/>
      <c r="AD45" s="311"/>
      <c r="AE45" s="29"/>
      <c r="AF45" s="49"/>
      <c r="AG45" s="49"/>
      <c r="AH45" s="49"/>
      <c r="AI45" s="49"/>
    </row>
    <row r="46" spans="1:35" x14ac:dyDescent="0.2">
      <c r="A46" s="38"/>
      <c r="B46" s="68" t="s">
        <v>33</v>
      </c>
      <c r="C46" s="93"/>
      <c r="D46" s="118"/>
      <c r="E46" s="129"/>
      <c r="F46" s="128"/>
      <c r="G46" s="121">
        <v>200</v>
      </c>
      <c r="H46" s="121">
        <v>1000</v>
      </c>
      <c r="I46" s="121">
        <v>200</v>
      </c>
      <c r="J46" s="127"/>
      <c r="K46" s="38"/>
      <c r="L46" s="139"/>
      <c r="M46" s="181"/>
      <c r="N46" s="309"/>
      <c r="O46" s="309"/>
      <c r="P46" s="309"/>
      <c r="Q46" s="309"/>
      <c r="R46" s="309"/>
      <c r="S46" s="309"/>
      <c r="T46" s="309"/>
      <c r="U46" s="29"/>
      <c r="V46" s="654"/>
      <c r="W46" s="139"/>
      <c r="X46" s="645"/>
      <c r="Y46" s="645"/>
      <c r="Z46" s="645"/>
      <c r="AA46" s="645"/>
      <c r="AB46" s="645"/>
      <c r="AC46" s="645"/>
      <c r="AD46" s="645"/>
      <c r="AE46" s="29"/>
      <c r="AF46" s="49"/>
      <c r="AG46" s="49"/>
      <c r="AH46" s="49"/>
      <c r="AI46" s="49"/>
    </row>
    <row r="47" spans="1:35" ht="13.5" thickBot="1" x14ac:dyDescent="0.25">
      <c r="A47" s="38"/>
      <c r="B47" s="68" t="s">
        <v>1</v>
      </c>
      <c r="C47" s="93"/>
      <c r="D47" s="241"/>
      <c r="E47" s="475">
        <v>1</v>
      </c>
      <c r="F47" s="240"/>
      <c r="G47" s="241"/>
      <c r="H47" s="241"/>
      <c r="I47" s="242"/>
      <c r="J47" s="347"/>
      <c r="K47" s="38"/>
      <c r="L47" s="139"/>
      <c r="M47" s="139"/>
      <c r="N47" s="139"/>
      <c r="O47" s="139"/>
      <c r="P47" s="139"/>
      <c r="Q47" s="139"/>
      <c r="R47" s="139"/>
      <c r="S47" s="139"/>
      <c r="T47" s="139"/>
      <c r="U47" s="29"/>
      <c r="V47" s="649"/>
      <c r="W47" s="139"/>
      <c r="X47" s="646"/>
      <c r="Y47" s="646"/>
      <c r="Z47" s="646"/>
      <c r="AA47" s="646"/>
      <c r="AB47" s="646"/>
      <c r="AC47" s="646"/>
      <c r="AD47" s="646"/>
      <c r="AE47" s="29"/>
      <c r="AF47" s="49"/>
      <c r="AG47" s="49"/>
      <c r="AH47" s="49"/>
      <c r="AI47" s="49"/>
    </row>
    <row r="48" spans="1:35" ht="14.25" thickTop="1" thickBot="1" x14ac:dyDescent="0.25">
      <c r="A48" s="38"/>
      <c r="B48" s="243" t="s">
        <v>34</v>
      </c>
      <c r="C48" s="244"/>
      <c r="D48" s="306">
        <f>SUM(D40:D47)</f>
        <v>403</v>
      </c>
      <c r="E48" s="363">
        <f>SUM(E40:E47)</f>
        <v>382</v>
      </c>
      <c r="F48" s="306">
        <f t="shared" ref="F48:J48" si="11">F36</f>
        <v>3047</v>
      </c>
      <c r="G48" s="284">
        <f t="shared" si="11"/>
        <v>3136</v>
      </c>
      <c r="H48" s="284">
        <f t="shared" si="11"/>
        <v>3870</v>
      </c>
      <c r="I48" s="284">
        <f t="shared" si="11"/>
        <v>4678</v>
      </c>
      <c r="J48" s="348">
        <f t="shared" si="11"/>
        <v>0</v>
      </c>
      <c r="K48" s="38"/>
      <c r="L48" s="207"/>
      <c r="M48" s="139"/>
      <c r="N48" s="139"/>
      <c r="O48" s="139"/>
      <c r="P48" s="139"/>
      <c r="Q48" s="139"/>
      <c r="R48" s="139"/>
      <c r="S48" s="139"/>
      <c r="T48" s="139"/>
      <c r="U48" s="29"/>
      <c r="V48" s="649"/>
      <c r="W48" s="139"/>
      <c r="X48" s="646"/>
      <c r="Y48" s="646"/>
      <c r="Z48" s="646"/>
      <c r="AA48" s="646"/>
      <c r="AB48" s="646"/>
      <c r="AC48" s="646"/>
      <c r="AD48" s="646"/>
      <c r="AE48" s="29"/>
      <c r="AF48" s="49"/>
      <c r="AG48" s="49"/>
      <c r="AH48" s="49"/>
      <c r="AI48" s="49"/>
    </row>
    <row r="49" spans="1:35" ht="16.5" thickTop="1" thickBot="1" x14ac:dyDescent="0.3">
      <c r="A49" s="38"/>
      <c r="B49" s="154" t="s">
        <v>199</v>
      </c>
      <c r="C49" s="42"/>
      <c r="D49" s="256"/>
      <c r="E49" s="362" t="str">
        <f t="shared" ref="E49:J49" si="12">E6</f>
        <v>Year 0</v>
      </c>
      <c r="F49" s="263">
        <f t="shared" si="12"/>
        <v>2021</v>
      </c>
      <c r="G49" s="263">
        <f t="shared" si="12"/>
        <v>2022</v>
      </c>
      <c r="H49" s="263">
        <f t="shared" si="12"/>
        <v>2023</v>
      </c>
      <c r="I49" s="264">
        <f t="shared" si="12"/>
        <v>2024</v>
      </c>
      <c r="J49" s="245">
        <f t="shared" si="12"/>
        <v>2025</v>
      </c>
      <c r="K49" s="38"/>
      <c r="L49" s="139"/>
      <c r="M49" s="54"/>
      <c r="N49" s="710"/>
      <c r="O49" s="710"/>
      <c r="P49" s="309"/>
      <c r="Q49" s="309"/>
      <c r="R49" s="309"/>
      <c r="S49" s="309"/>
      <c r="T49" s="309"/>
      <c r="U49" s="29"/>
      <c r="V49" s="649"/>
      <c r="W49" s="139"/>
      <c r="X49" s="309"/>
      <c r="Y49" s="309"/>
      <c r="Z49" s="309"/>
      <c r="AA49" s="309"/>
      <c r="AB49" s="309"/>
      <c r="AC49" s="309"/>
      <c r="AD49" s="309"/>
      <c r="AE49" s="29"/>
      <c r="AF49" s="49"/>
      <c r="AG49" s="49"/>
      <c r="AH49" s="49"/>
      <c r="AI49" s="49"/>
    </row>
    <row r="50" spans="1:35" s="44" customFormat="1" ht="14.25" thickTop="1" thickBot="1" x14ac:dyDescent="0.25">
      <c r="A50" s="43"/>
      <c r="B50" s="69" t="s">
        <v>21</v>
      </c>
      <c r="C50" s="192"/>
      <c r="D50" s="192">
        <v>457</v>
      </c>
      <c r="E50" s="476">
        <v>222</v>
      </c>
      <c r="F50" s="110">
        <f>IF(F10=0,0,IF(E50+F39&lt;0,0,E50+F39))</f>
        <v>3031</v>
      </c>
      <c r="G50" s="110">
        <f>IF(G10=0,0,IF(F50+G39&lt;0,0,F50+G39))</f>
        <v>5892</v>
      </c>
      <c r="H50" s="110">
        <f>IF(H10=0,0,IF(G50+H39&lt;0,0,G50+H39))</f>
        <v>8216</v>
      </c>
      <c r="I50" s="110">
        <f>IF(I10=0,0,IF(H50+I39&lt;0,0,H50+I39))</f>
        <v>12607</v>
      </c>
      <c r="J50" s="349">
        <f>IF(J10=0,0,IF(I50+J39&lt;0,0,I50+J39))</f>
        <v>0</v>
      </c>
      <c r="K50" s="43"/>
      <c r="L50" s="139"/>
      <c r="M50" s="54"/>
      <c r="N50" s="710"/>
      <c r="O50" s="710"/>
      <c r="P50" s="139"/>
      <c r="Q50" s="139"/>
      <c r="R50" s="139"/>
      <c r="S50" s="139"/>
      <c r="T50" s="139"/>
      <c r="U50" s="29"/>
      <c r="V50" s="649"/>
      <c r="W50" s="139"/>
      <c r="X50" s="646"/>
      <c r="Y50" s="646"/>
      <c r="Z50" s="646"/>
      <c r="AA50" s="646"/>
      <c r="AB50" s="646"/>
      <c r="AC50" s="646"/>
      <c r="AD50" s="646"/>
      <c r="AE50" s="29"/>
      <c r="AF50" s="103"/>
      <c r="AG50" s="103"/>
      <c r="AH50" s="103"/>
      <c r="AI50" s="103"/>
    </row>
    <row r="51" spans="1:35" ht="14.25" thickTop="1" thickBot="1" x14ac:dyDescent="0.25">
      <c r="A51" s="38"/>
      <c r="B51" s="69" t="s">
        <v>121</v>
      </c>
      <c r="C51" s="192">
        <v>1928</v>
      </c>
      <c r="D51" s="192">
        <v>2469</v>
      </c>
      <c r="E51" s="129">
        <v>2332</v>
      </c>
      <c r="F51" s="111">
        <f>IF(F10=0,0,E51+F38+F35-F47)</f>
        <v>2332</v>
      </c>
      <c r="G51" s="111">
        <f>IF(G10=0,0,F51+G38+G35-G47)</f>
        <v>2332</v>
      </c>
      <c r="H51" s="111">
        <f>IF(H10=0,0,G51+H38+H35-H47)</f>
        <v>2332</v>
      </c>
      <c r="I51" s="111">
        <f>IF(I10=0,0,H51+I38+I35-I47)</f>
        <v>2332</v>
      </c>
      <c r="J51" s="350">
        <f>IF(J10=0,0,I51+J38+J35-J47)</f>
        <v>0</v>
      </c>
      <c r="K51" s="38"/>
      <c r="L51" s="139"/>
      <c r="M51" s="54"/>
      <c r="N51" s="710"/>
      <c r="O51" s="710"/>
      <c r="P51" s="139"/>
      <c r="Q51" s="139"/>
      <c r="R51" s="139"/>
      <c r="S51" s="139"/>
      <c r="T51" s="139"/>
      <c r="U51" s="29"/>
      <c r="V51" s="649"/>
      <c r="W51" s="139"/>
      <c r="X51" s="646"/>
      <c r="Y51" s="646"/>
      <c r="Z51" s="646"/>
      <c r="AA51" s="646"/>
      <c r="AB51" s="646"/>
      <c r="AC51" s="646"/>
      <c r="AD51" s="646"/>
      <c r="AE51" s="29"/>
      <c r="AF51" s="49"/>
      <c r="AG51" s="49"/>
      <c r="AH51" s="49"/>
      <c r="AI51" s="49"/>
    </row>
    <row r="52" spans="1:35" ht="13.5" thickTop="1" x14ac:dyDescent="0.2">
      <c r="A52" s="38"/>
      <c r="B52" s="68" t="s">
        <v>22</v>
      </c>
      <c r="C52" s="192">
        <v>1</v>
      </c>
      <c r="D52" s="192">
        <v>1</v>
      </c>
      <c r="E52" s="129">
        <v>1</v>
      </c>
      <c r="F52" s="78">
        <f>IF(F10=0,0,E52+F41)</f>
        <v>1</v>
      </c>
      <c r="G52" s="78">
        <f>IF(G10=0,0,F52+G41)</f>
        <v>1</v>
      </c>
      <c r="H52" s="78">
        <f>IF(H10=0,0,G52+H41)</f>
        <v>1</v>
      </c>
      <c r="I52" s="78">
        <f>IF(I10=0,0,H52+I41)</f>
        <v>1</v>
      </c>
      <c r="J52" s="215">
        <f>IF(J10=0,0,I52+J41)</f>
        <v>0</v>
      </c>
      <c r="K52" s="38"/>
      <c r="L52" s="139"/>
      <c r="M52" s="54"/>
      <c r="N52" s="710"/>
      <c r="O52" s="710"/>
      <c r="P52" s="711"/>
      <c r="Q52" s="711"/>
      <c r="R52" s="711"/>
      <c r="S52" s="711"/>
      <c r="T52" s="711"/>
      <c r="U52" s="29"/>
      <c r="V52" s="655"/>
      <c r="W52" s="139"/>
      <c r="X52" s="647"/>
      <c r="Y52" s="647"/>
      <c r="Z52" s="647"/>
      <c r="AA52" s="647"/>
      <c r="AB52" s="647"/>
      <c r="AC52" s="647"/>
      <c r="AD52" s="647"/>
      <c r="AE52" s="139"/>
      <c r="AF52" s="49"/>
      <c r="AG52" s="49"/>
      <c r="AH52" s="49"/>
      <c r="AI52" s="49"/>
    </row>
    <row r="53" spans="1:35" x14ac:dyDescent="0.2">
      <c r="A53" s="38"/>
      <c r="B53" s="75" t="s">
        <v>122</v>
      </c>
      <c r="C53" s="192"/>
      <c r="D53" s="192"/>
      <c r="E53" s="129"/>
      <c r="F53" s="78">
        <f>IF(F10=0,0,E53+F42)</f>
        <v>0</v>
      </c>
      <c r="G53" s="78">
        <f>IF(G10=0,0,F53+G42)</f>
        <v>0</v>
      </c>
      <c r="H53" s="78">
        <f>IF(H10=0,0,G53+H42)</f>
        <v>0</v>
      </c>
      <c r="I53" s="78">
        <f>IF(I10=0,0,H53+I42)</f>
        <v>0</v>
      </c>
      <c r="J53" s="215">
        <f>IF(J10=0,0,I53+J42)</f>
        <v>0</v>
      </c>
      <c r="K53" s="38"/>
      <c r="L53" s="139"/>
      <c r="M53" s="182"/>
      <c r="N53" s="710"/>
      <c r="O53" s="710"/>
      <c r="P53" s="711"/>
      <c r="Q53" s="711"/>
      <c r="R53" s="711"/>
      <c r="S53" s="711"/>
      <c r="T53" s="711"/>
      <c r="U53" s="704"/>
      <c r="V53" s="139"/>
      <c r="W53" s="139"/>
      <c r="X53" s="309"/>
      <c r="Y53" s="309"/>
      <c r="Z53" s="309"/>
      <c r="AA53" s="309"/>
      <c r="AB53" s="309"/>
      <c r="AC53" s="309"/>
      <c r="AD53" s="309"/>
      <c r="AE53" s="140"/>
      <c r="AF53" s="49"/>
      <c r="AG53" s="49"/>
      <c r="AH53" s="49"/>
      <c r="AI53" s="49"/>
    </row>
    <row r="54" spans="1:35" ht="13.5" thickBot="1" x14ac:dyDescent="0.25">
      <c r="A54" s="38"/>
      <c r="B54" s="75" t="s">
        <v>123</v>
      </c>
      <c r="C54" s="192">
        <v>235</v>
      </c>
      <c r="D54" s="192">
        <v>270</v>
      </c>
      <c r="E54" s="477">
        <v>305</v>
      </c>
      <c r="F54" s="107">
        <f>IF(F10=0,0,E54+F43-F31+F20)</f>
        <v>446</v>
      </c>
      <c r="G54" s="107">
        <f>IF(G10=0,0,F54+G43-G31+G20)</f>
        <v>318</v>
      </c>
      <c r="H54" s="107">
        <f>IF(H10=0,0,G54+H43-H31+H20)</f>
        <v>453</v>
      </c>
      <c r="I54" s="107">
        <f>IF(I10=0,0,H54+I43-I31+I20)</f>
        <v>13</v>
      </c>
      <c r="J54" s="216">
        <f>IF(J10=0,0,I54+J43-J31+J20)</f>
        <v>0</v>
      </c>
      <c r="K54" s="38"/>
      <c r="L54" s="139"/>
      <c r="M54" s="182"/>
      <c r="N54" s="710"/>
      <c r="O54" s="710"/>
      <c r="P54" s="309"/>
      <c r="Q54" s="309"/>
      <c r="R54" s="309"/>
      <c r="S54" s="309"/>
      <c r="T54" s="309"/>
      <c r="U54" s="31"/>
      <c r="V54" s="656"/>
      <c r="W54" s="139"/>
      <c r="X54" s="311"/>
      <c r="Y54" s="311"/>
      <c r="Z54" s="311"/>
      <c r="AA54" s="311"/>
      <c r="AB54" s="311"/>
      <c r="AC54" s="311"/>
      <c r="AD54" s="311"/>
      <c r="AE54" s="140"/>
      <c r="AF54" s="49"/>
      <c r="AG54" s="49"/>
      <c r="AH54" s="49"/>
      <c r="AI54" s="49"/>
    </row>
    <row r="55" spans="1:35" ht="13.5" thickBot="1" x14ac:dyDescent="0.25">
      <c r="A55" s="38"/>
      <c r="B55" s="71" t="s">
        <v>23</v>
      </c>
      <c r="C55" s="102">
        <f>SUM(C50:C54)</f>
        <v>2164</v>
      </c>
      <c r="D55" s="79">
        <f t="shared" ref="D55:J55" si="13">SUM(D50:D54)</f>
        <v>3197</v>
      </c>
      <c r="E55" s="95">
        <f t="shared" si="13"/>
        <v>2860</v>
      </c>
      <c r="F55" s="86">
        <f t="shared" si="13"/>
        <v>5810</v>
      </c>
      <c r="G55" s="79">
        <f t="shared" si="13"/>
        <v>8543</v>
      </c>
      <c r="H55" s="79">
        <f t="shared" si="13"/>
        <v>11002</v>
      </c>
      <c r="I55" s="79">
        <f t="shared" si="13"/>
        <v>14953</v>
      </c>
      <c r="J55" s="80">
        <f t="shared" si="13"/>
        <v>0</v>
      </c>
      <c r="K55" s="38"/>
      <c r="L55" s="139"/>
      <c r="M55" s="54"/>
      <c r="N55" s="710"/>
      <c r="O55" s="710"/>
      <c r="P55" s="711"/>
      <c r="Q55" s="711"/>
      <c r="R55" s="711"/>
      <c r="S55" s="711"/>
      <c r="T55" s="711"/>
      <c r="U55" s="29"/>
      <c r="V55" s="651"/>
      <c r="W55" s="139"/>
      <c r="X55" s="311"/>
      <c r="Y55" s="311"/>
      <c r="Z55" s="311"/>
      <c r="AA55" s="311"/>
      <c r="AB55" s="311"/>
      <c r="AC55" s="311"/>
      <c r="AD55" s="311"/>
      <c r="AE55" s="140"/>
      <c r="AF55" s="49"/>
      <c r="AG55" s="49"/>
      <c r="AH55" s="49"/>
      <c r="AI55" s="49"/>
    </row>
    <row r="56" spans="1:35" ht="13.5" thickTop="1" x14ac:dyDescent="0.2">
      <c r="A56" s="38"/>
      <c r="B56" s="90"/>
      <c r="C56" s="182"/>
      <c r="D56" s="358"/>
      <c r="E56" s="302"/>
      <c r="F56" s="97"/>
      <c r="G56" s="97"/>
      <c r="H56" s="97"/>
      <c r="I56" s="49"/>
      <c r="J56" s="351"/>
      <c r="K56" s="38"/>
      <c r="L56" s="139"/>
      <c r="M56" s="54"/>
      <c r="N56" s="710"/>
      <c r="O56" s="710"/>
      <c r="P56" s="711"/>
      <c r="Q56" s="711"/>
      <c r="R56" s="711"/>
      <c r="S56" s="711"/>
      <c r="T56" s="711"/>
      <c r="U56" s="157"/>
      <c r="V56" s="651"/>
      <c r="W56" s="139"/>
      <c r="X56" s="311"/>
      <c r="Y56" s="311"/>
      <c r="Z56" s="311"/>
      <c r="AA56" s="311"/>
      <c r="AB56" s="311"/>
      <c r="AC56" s="311"/>
      <c r="AD56" s="311"/>
      <c r="AE56" s="140"/>
      <c r="AF56" s="49"/>
      <c r="AG56" s="49"/>
      <c r="AH56" s="49"/>
      <c r="AI56" s="49"/>
    </row>
    <row r="57" spans="1:35" x14ac:dyDescent="0.2">
      <c r="A57" s="38"/>
      <c r="B57" s="68" t="s">
        <v>24</v>
      </c>
      <c r="C57" s="285">
        <v>757</v>
      </c>
      <c r="D57" s="285">
        <v>809</v>
      </c>
      <c r="E57" s="127">
        <v>749</v>
      </c>
      <c r="F57" s="89">
        <f>IF(F10=0,0,E57+F33-F44)</f>
        <v>729</v>
      </c>
      <c r="G57" s="89">
        <f>IF(G10=0,0,F57+G33-G44)</f>
        <v>709</v>
      </c>
      <c r="H57" s="89">
        <f>IF(H10=0,0,G57+H33-H44)</f>
        <v>685</v>
      </c>
      <c r="I57" s="89">
        <f>IF(I10=0,0,H57+I33-I44)</f>
        <v>661</v>
      </c>
      <c r="J57" s="175">
        <f>IF(J10=0,0,I57+J33-J44)</f>
        <v>0</v>
      </c>
      <c r="K57" s="38"/>
      <c r="L57" s="139"/>
      <c r="M57" s="182"/>
      <c r="N57" s="710"/>
      <c r="O57" s="710"/>
      <c r="P57" s="711"/>
      <c r="Q57" s="711"/>
      <c r="R57" s="711"/>
      <c r="S57" s="711"/>
      <c r="T57" s="711"/>
      <c r="U57" s="87"/>
      <c r="V57" s="651"/>
      <c r="W57" s="139"/>
      <c r="X57" s="311"/>
      <c r="Y57" s="311"/>
      <c r="Z57" s="311"/>
      <c r="AA57" s="311"/>
      <c r="AB57" s="311"/>
      <c r="AC57" s="311"/>
      <c r="AD57" s="311"/>
      <c r="AE57" s="140"/>
      <c r="AF57" s="49"/>
      <c r="AG57" s="49"/>
      <c r="AH57" s="49"/>
      <c r="AI57" s="49"/>
    </row>
    <row r="58" spans="1:35" x14ac:dyDescent="0.2">
      <c r="A58" s="38"/>
      <c r="B58" s="68" t="s">
        <v>10</v>
      </c>
      <c r="C58" s="285"/>
      <c r="D58" s="285"/>
      <c r="E58" s="127"/>
      <c r="F58" s="89">
        <f>IF(F10=0,0,E58+F32)</f>
        <v>100</v>
      </c>
      <c r="G58" s="89">
        <f>IF(G10=0,0,F58+G32)</f>
        <v>200</v>
      </c>
      <c r="H58" s="89">
        <f>IF(H10=0,0,G58+H32)</f>
        <v>600</v>
      </c>
      <c r="I58" s="89">
        <f>IF(I10=0,0,H58+I32)</f>
        <v>900</v>
      </c>
      <c r="J58" s="175">
        <f>IF(J10=0,0,I58+J32)</f>
        <v>0</v>
      </c>
      <c r="K58" s="38"/>
      <c r="L58" s="139"/>
      <c r="M58" s="182"/>
      <c r="N58" s="710"/>
      <c r="O58" s="710"/>
      <c r="P58" s="711"/>
      <c r="Q58" s="711"/>
      <c r="R58" s="711"/>
      <c r="S58" s="711"/>
      <c r="T58" s="711"/>
      <c r="U58" s="29"/>
      <c r="V58" s="651"/>
      <c r="W58" s="139"/>
      <c r="X58" s="311"/>
      <c r="Y58" s="311"/>
      <c r="Z58" s="311"/>
      <c r="AA58" s="311"/>
      <c r="AB58" s="311"/>
      <c r="AC58" s="311"/>
      <c r="AD58" s="311"/>
      <c r="AE58" s="140"/>
      <c r="AF58" s="49"/>
      <c r="AG58" s="49"/>
      <c r="AH58" s="49"/>
      <c r="AI58" s="49"/>
    </row>
    <row r="59" spans="1:35" ht="13.5" thickBot="1" x14ac:dyDescent="0.25">
      <c r="A59" s="38"/>
      <c r="B59" s="68" t="s">
        <v>0</v>
      </c>
      <c r="C59" s="285">
        <v>382</v>
      </c>
      <c r="D59" s="285">
        <v>691</v>
      </c>
      <c r="E59" s="478">
        <v>1028</v>
      </c>
      <c r="F59" s="89">
        <f>IF(F10=0,0,E59+F24-F46)</f>
        <v>3746</v>
      </c>
      <c r="G59" s="89">
        <f>IF(G10=0,0,F59+G24-G46)</f>
        <v>6421</v>
      </c>
      <c r="H59" s="89">
        <f>IF(H10=0,0,G59+H24-H46)</f>
        <v>8526</v>
      </c>
      <c r="I59" s="89">
        <f>IF(I10=0,0,H59+I24-I46)</f>
        <v>12234</v>
      </c>
      <c r="J59" s="175">
        <f>IF(J10=0,0,I59+J24-J46)</f>
        <v>0</v>
      </c>
      <c r="K59" s="38"/>
      <c r="L59" s="139"/>
      <c r="M59" s="181"/>
      <c r="N59" s="309"/>
      <c r="O59" s="309"/>
      <c r="P59" s="309"/>
      <c r="Q59" s="309"/>
      <c r="R59" s="309"/>
      <c r="S59" s="309"/>
      <c r="T59" s="309"/>
      <c r="U59" s="29"/>
      <c r="V59" s="651"/>
      <c r="W59" s="139"/>
      <c r="X59" s="311"/>
      <c r="Y59" s="311"/>
      <c r="Z59" s="311"/>
      <c r="AA59" s="311"/>
      <c r="AB59" s="311"/>
      <c r="AC59" s="311"/>
      <c r="AD59" s="311"/>
      <c r="AE59" s="648"/>
    </row>
    <row r="60" spans="1:35" ht="13.5" thickBot="1" x14ac:dyDescent="0.25">
      <c r="A60" s="38"/>
      <c r="B60" s="77" t="s">
        <v>120</v>
      </c>
      <c r="C60" s="303">
        <f t="shared" ref="C60:J60" si="14">SUM(C57:C59)</f>
        <v>1139</v>
      </c>
      <c r="D60" s="98">
        <f t="shared" si="14"/>
        <v>1500</v>
      </c>
      <c r="E60" s="371">
        <f t="shared" si="14"/>
        <v>1777</v>
      </c>
      <c r="F60" s="99">
        <f t="shared" si="14"/>
        <v>4575</v>
      </c>
      <c r="G60" s="100">
        <f t="shared" si="14"/>
        <v>7330</v>
      </c>
      <c r="H60" s="100">
        <f t="shared" si="14"/>
        <v>9811</v>
      </c>
      <c r="I60" s="100">
        <f t="shared" si="14"/>
        <v>13795</v>
      </c>
      <c r="J60" s="176">
        <f t="shared" si="14"/>
        <v>0</v>
      </c>
      <c r="K60" s="38"/>
      <c r="L60" s="139"/>
      <c r="M60" s="139"/>
      <c r="N60" s="139"/>
      <c r="O60" s="139"/>
      <c r="P60" s="139"/>
      <c r="Q60" s="139"/>
      <c r="R60" s="139"/>
      <c r="S60" s="139"/>
      <c r="T60" s="139"/>
      <c r="U60" s="29"/>
      <c r="V60" s="652"/>
      <c r="W60" s="139"/>
      <c r="X60" s="312"/>
      <c r="Y60" s="312"/>
      <c r="Z60" s="312"/>
      <c r="AA60" s="312"/>
      <c r="AB60" s="312"/>
      <c r="AC60" s="312"/>
      <c r="AD60" s="312"/>
      <c r="AE60" s="648"/>
    </row>
    <row r="61" spans="1:35" ht="14.25" thickTop="1" thickBot="1" x14ac:dyDescent="0.25">
      <c r="A61" s="38"/>
      <c r="B61" s="69" t="s">
        <v>25</v>
      </c>
      <c r="C61" s="192">
        <v>88</v>
      </c>
      <c r="D61" s="192"/>
      <c r="E61" s="479"/>
      <c r="F61" s="167">
        <f>IF(F10=0,0,IF(E50+F39&gt;=0,0,-(E50+F39)))</f>
        <v>0</v>
      </c>
      <c r="G61" s="94">
        <f>IF(G10=0,0,IF(F50+G39&gt;=0,0,-(F50+G39)))</f>
        <v>0</v>
      </c>
      <c r="H61" s="94">
        <f>IF(H10=0,0,IF(G50+H39&gt;=0,0,-(G50+H39)))</f>
        <v>0</v>
      </c>
      <c r="I61" s="94">
        <f>IF(I10=0,0,IF(H50+I39&gt;=0,0,-(H50+I39)))</f>
        <v>0</v>
      </c>
      <c r="J61" s="352">
        <f>IF(J10=0,0,IF(I50+J39&gt;=0,0,-(I50+J39)))</f>
        <v>0</v>
      </c>
      <c r="K61" s="38"/>
      <c r="L61" s="207"/>
      <c r="M61" s="139"/>
      <c r="N61" s="139"/>
      <c r="O61" s="139"/>
      <c r="P61" s="139"/>
      <c r="Q61" s="139"/>
      <c r="R61" s="139"/>
      <c r="S61" s="139"/>
      <c r="T61" s="139"/>
      <c r="U61" s="29"/>
      <c r="V61" s="29"/>
      <c r="W61" s="29"/>
      <c r="X61" s="29"/>
      <c r="Y61" s="29"/>
      <c r="Z61" s="29"/>
      <c r="AA61" s="29"/>
      <c r="AB61" s="29"/>
      <c r="AC61" s="29"/>
      <c r="AD61" s="29"/>
      <c r="AE61" s="648"/>
    </row>
    <row r="62" spans="1:35" ht="14.25" thickTop="1" thickBot="1" x14ac:dyDescent="0.25">
      <c r="A62" s="38"/>
      <c r="B62" s="91" t="s">
        <v>132</v>
      </c>
      <c r="C62" s="192">
        <v>870</v>
      </c>
      <c r="D62" s="192">
        <v>1652</v>
      </c>
      <c r="E62" s="129">
        <v>1058</v>
      </c>
      <c r="F62" s="171">
        <f>F55-F60-F61-F63-F64</f>
        <v>1058</v>
      </c>
      <c r="G62" s="171">
        <f>G55-G60-G61-G63-G64</f>
        <v>1058</v>
      </c>
      <c r="H62" s="171">
        <f>H55-H60-H61-H63-H64</f>
        <v>1058</v>
      </c>
      <c r="I62" s="171">
        <f>I55-I60-I61-I63-I64</f>
        <v>1058</v>
      </c>
      <c r="J62" s="353">
        <f>J55-J60-J61-J63-J64</f>
        <v>0</v>
      </c>
      <c r="K62" s="38"/>
      <c r="L62" s="139"/>
      <c r="M62" s="54"/>
      <c r="N62" s="309"/>
      <c r="O62" s="309"/>
      <c r="P62" s="309"/>
      <c r="Q62" s="309"/>
      <c r="R62" s="309"/>
      <c r="S62" s="309"/>
      <c r="T62" s="309"/>
      <c r="U62" s="29"/>
      <c r="W62" s="49"/>
      <c r="X62" s="49"/>
      <c r="Y62" s="49"/>
      <c r="Z62" s="49"/>
      <c r="AA62" s="49"/>
      <c r="AB62" s="49"/>
      <c r="AC62" s="49"/>
      <c r="AD62" s="49"/>
      <c r="AE62" s="49"/>
    </row>
    <row r="63" spans="1:35" ht="13.5" thickTop="1" x14ac:dyDescent="0.2">
      <c r="A63" s="38"/>
      <c r="B63" s="68" t="s">
        <v>26</v>
      </c>
      <c r="C63" s="192">
        <v>67</v>
      </c>
      <c r="D63" s="192">
        <v>44</v>
      </c>
      <c r="E63" s="129">
        <v>25</v>
      </c>
      <c r="F63" s="78">
        <f>IF(F10=0,0,E63+F34-F45)</f>
        <v>177</v>
      </c>
      <c r="G63" s="78">
        <f>IF(G10=0,0,F63+G34-G45)</f>
        <v>155</v>
      </c>
      <c r="H63" s="78">
        <f>IF(H10=0,0,G63+H34-H45)</f>
        <v>133</v>
      </c>
      <c r="I63" s="78">
        <f>IF(I10=0,0,H63+I34-I45)</f>
        <v>100</v>
      </c>
      <c r="J63" s="215">
        <f>IF(J10=0,0,I63+J34-J45)</f>
        <v>0</v>
      </c>
      <c r="K63" s="38"/>
      <c r="L63" s="139"/>
      <c r="M63" s="54"/>
      <c r="N63" s="309"/>
      <c r="O63" s="309"/>
      <c r="P63" s="309"/>
      <c r="Q63" s="309"/>
      <c r="R63" s="309"/>
      <c r="S63" s="309"/>
      <c r="T63" s="309"/>
      <c r="U63" s="29"/>
    </row>
    <row r="64" spans="1:35" ht="13.5" thickBot="1" x14ac:dyDescent="0.25">
      <c r="A64" s="38"/>
      <c r="B64" s="68" t="s">
        <v>27</v>
      </c>
      <c r="C64" s="192"/>
      <c r="D64" s="192"/>
      <c r="E64" s="477"/>
      <c r="F64" s="78">
        <f>IF(F10=0,0,E64+F35-F47)</f>
        <v>0</v>
      </c>
      <c r="G64" s="78">
        <f>IF(G10=0,0,F64+G35-G47)</f>
        <v>0</v>
      </c>
      <c r="H64" s="78">
        <f>IF(H10=0,0,G64+H35-H47)</f>
        <v>0</v>
      </c>
      <c r="I64" s="78">
        <f>IF(I10=0,0,H64+I35-I47)</f>
        <v>0</v>
      </c>
      <c r="J64" s="215">
        <f>IF(J10=0,0,I64+J35-J47)</f>
        <v>0</v>
      </c>
      <c r="K64" s="38"/>
      <c r="L64" s="139"/>
      <c r="M64" s="54"/>
      <c r="N64" s="309"/>
      <c r="O64" s="309"/>
      <c r="P64" s="309"/>
      <c r="Q64" s="309"/>
      <c r="R64" s="309"/>
      <c r="S64" s="309"/>
      <c r="T64" s="309"/>
      <c r="U64" s="29"/>
    </row>
    <row r="65" spans="1:22" ht="13.5" thickBot="1" x14ac:dyDescent="0.25">
      <c r="A65" s="38"/>
      <c r="B65" s="71" t="s">
        <v>28</v>
      </c>
      <c r="C65" s="102">
        <f t="shared" ref="C65:J65" si="15">C60+SUM(C61:C64)</f>
        <v>2164</v>
      </c>
      <c r="D65" s="79">
        <f t="shared" si="15"/>
        <v>3196</v>
      </c>
      <c r="E65" s="95">
        <f t="shared" si="15"/>
        <v>2860</v>
      </c>
      <c r="F65" s="81">
        <f t="shared" si="15"/>
        <v>5810</v>
      </c>
      <c r="G65" s="79">
        <f t="shared" si="15"/>
        <v>8543</v>
      </c>
      <c r="H65" s="79">
        <f t="shared" si="15"/>
        <v>11002</v>
      </c>
      <c r="I65" s="79">
        <f t="shared" si="15"/>
        <v>14953</v>
      </c>
      <c r="J65" s="80">
        <f t="shared" si="15"/>
        <v>0</v>
      </c>
      <c r="K65" s="38"/>
      <c r="L65" s="139"/>
      <c r="M65" s="54"/>
      <c r="N65" s="309"/>
      <c r="O65" s="309"/>
      <c r="P65" s="309"/>
      <c r="Q65" s="309"/>
      <c r="R65" s="309"/>
      <c r="S65" s="309"/>
      <c r="T65" s="309"/>
      <c r="U65" s="29"/>
    </row>
    <row r="66" spans="1:22" ht="13.5" thickTop="1" x14ac:dyDescent="0.2">
      <c r="A66" s="38"/>
      <c r="B66" s="32" t="s">
        <v>11</v>
      </c>
      <c r="C66" s="278">
        <f t="shared" ref="C66:J66" si="16">IF(OR(C10="",C55="",C55=0),"result will display",C10/C55)</f>
        <v>3.2777264325323476</v>
      </c>
      <c r="D66" s="288">
        <f t="shared" si="16"/>
        <v>1.6796997184860807</v>
      </c>
      <c r="E66" s="45">
        <f t="shared" si="16"/>
        <v>2.1073426573426572</v>
      </c>
      <c r="F66" s="33">
        <f t="shared" si="16"/>
        <v>1.7211703958691911</v>
      </c>
      <c r="G66" s="278">
        <f t="shared" si="16"/>
        <v>1.4046587849701511</v>
      </c>
      <c r="H66" s="278">
        <f t="shared" si="16"/>
        <v>1.1816033448463916</v>
      </c>
      <c r="I66" s="278">
        <f t="shared" si="16"/>
        <v>0.93626696983882829</v>
      </c>
      <c r="J66" s="301" t="str">
        <f t="shared" si="16"/>
        <v>result will display</v>
      </c>
      <c r="K66" s="38"/>
      <c r="L66" s="139"/>
      <c r="M66" s="182"/>
      <c r="N66" s="309"/>
      <c r="O66" s="309"/>
      <c r="P66" s="309"/>
      <c r="Q66" s="309"/>
      <c r="R66" s="309"/>
      <c r="S66" s="309"/>
      <c r="T66" s="309"/>
      <c r="U66" s="29"/>
    </row>
    <row r="67" spans="1:22" x14ac:dyDescent="0.2">
      <c r="A67" s="38"/>
      <c r="B67" s="34" t="s">
        <v>130</v>
      </c>
      <c r="C67" s="279">
        <f t="shared" ref="C67:J67" si="17">IF(OR(C10="",C18="",C18=0),"result will display",(C18+C20+C21)/C55)</f>
        <v>0.11876155268022182</v>
      </c>
      <c r="D67" s="279">
        <f t="shared" si="17"/>
        <v>0.13231154207069126</v>
      </c>
      <c r="E67" s="83">
        <f t="shared" si="17"/>
        <v>0.17062937062937064</v>
      </c>
      <c r="F67" s="82">
        <f t="shared" si="17"/>
        <v>0.50774526678141141</v>
      </c>
      <c r="G67" s="279">
        <f t="shared" si="17"/>
        <v>0.37551211518202038</v>
      </c>
      <c r="H67" s="279">
        <f t="shared" si="17"/>
        <v>0.31994182875840754</v>
      </c>
      <c r="I67" s="279">
        <f t="shared" si="17"/>
        <v>0.29545910519628166</v>
      </c>
      <c r="J67" s="83" t="str">
        <f t="shared" si="17"/>
        <v>result will display</v>
      </c>
      <c r="K67" s="38"/>
      <c r="L67" s="139"/>
      <c r="M67" s="182"/>
      <c r="N67" s="309"/>
      <c r="O67" s="309"/>
      <c r="P67" s="309"/>
      <c r="Q67" s="309"/>
      <c r="R67" s="309"/>
      <c r="S67" s="309"/>
      <c r="T67" s="309"/>
      <c r="U67" s="29"/>
      <c r="V67" s="22"/>
    </row>
    <row r="68" spans="1:22" x14ac:dyDescent="0.2">
      <c r="A68" s="38"/>
      <c r="B68" s="34" t="s">
        <v>81</v>
      </c>
      <c r="C68" s="280">
        <f>IF(OR(C51="",C62="",C62=0,),"result will display",(C50+C51)/(C61+C62))</f>
        <v>2.0125260960334028</v>
      </c>
      <c r="D68" s="280">
        <f t="shared" ref="D68:J68" si="18">IF(OR(D51="",D62="",D62=0,),"result will display",(D50+D51)/(D61+D62))</f>
        <v>1.771186440677966</v>
      </c>
      <c r="E68" s="46">
        <f t="shared" si="18"/>
        <v>2.4139886578449907</v>
      </c>
      <c r="F68" s="35">
        <f>IF(OR(F51="",F62="",F62=0,),"result will display",(F50+F51)/(F61+F62))</f>
        <v>5.0689981096408321</v>
      </c>
      <c r="G68" s="280">
        <f t="shared" si="18"/>
        <v>7.7731568998109637</v>
      </c>
      <c r="H68" s="280">
        <f t="shared" si="18"/>
        <v>9.9697542533081283</v>
      </c>
      <c r="I68" s="280">
        <f t="shared" si="18"/>
        <v>14.120037807183365</v>
      </c>
      <c r="J68" s="46" t="str">
        <f t="shared" si="18"/>
        <v>result will display</v>
      </c>
      <c r="K68" s="38"/>
      <c r="L68" s="139"/>
      <c r="M68" s="54"/>
      <c r="N68" s="309"/>
      <c r="O68" s="309"/>
      <c r="P68" s="309"/>
      <c r="Q68" s="309"/>
      <c r="R68" s="309"/>
      <c r="S68" s="309"/>
      <c r="T68" s="309"/>
      <c r="U68" s="29"/>
      <c r="V68" s="22"/>
    </row>
    <row r="69" spans="1:22" ht="13.5" thickBot="1" x14ac:dyDescent="0.25">
      <c r="A69" s="38"/>
      <c r="B69" s="36" t="s">
        <v>29</v>
      </c>
      <c r="C69" s="281">
        <f t="shared" ref="C69:J69" si="19">IF(OR(C60="",C55="",C55=0),"result will display",C60/C55)</f>
        <v>0.52634011090573007</v>
      </c>
      <c r="D69" s="281">
        <f t="shared" si="19"/>
        <v>0.46918986549890523</v>
      </c>
      <c r="E69" s="47">
        <f t="shared" si="19"/>
        <v>0.62132867132867131</v>
      </c>
      <c r="F69" s="37">
        <f t="shared" si="19"/>
        <v>0.78743545611015486</v>
      </c>
      <c r="G69" s="281">
        <f t="shared" si="19"/>
        <v>0.85801240781926724</v>
      </c>
      <c r="H69" s="281">
        <f t="shared" si="19"/>
        <v>0.89174695509907287</v>
      </c>
      <c r="I69" s="281">
        <f t="shared" si="19"/>
        <v>0.92255734635190267</v>
      </c>
      <c r="J69" s="47" t="str">
        <f t="shared" si="19"/>
        <v>result will display</v>
      </c>
      <c r="K69" s="38"/>
      <c r="L69" s="139"/>
      <c r="M69" s="54"/>
      <c r="N69" s="309"/>
      <c r="O69" s="309"/>
      <c r="P69" s="309"/>
      <c r="Q69" s="309"/>
      <c r="R69" s="309"/>
      <c r="S69" s="309"/>
      <c r="T69" s="309"/>
      <c r="U69" s="29"/>
      <c r="V69" s="22"/>
    </row>
    <row r="70" spans="1:22" ht="14.25" thickTop="1" thickBot="1" x14ac:dyDescent="0.25">
      <c r="A70" s="38"/>
      <c r="B70" s="174" t="s">
        <v>237</v>
      </c>
      <c r="C70" s="621">
        <f>D70-1</f>
        <v>2018</v>
      </c>
      <c r="D70" s="622">
        <f>E3-1</f>
        <v>2019</v>
      </c>
      <c r="E70" s="623" t="s">
        <v>39</v>
      </c>
      <c r="F70" s="624">
        <f>E3+1</f>
        <v>2021</v>
      </c>
      <c r="G70" s="624">
        <f>F70+1</f>
        <v>2022</v>
      </c>
      <c r="H70" s="624">
        <f>G70+1</f>
        <v>2023</v>
      </c>
      <c r="I70" s="624">
        <f>H70+1</f>
        <v>2024</v>
      </c>
      <c r="J70" s="625">
        <f>I70+1</f>
        <v>2025</v>
      </c>
      <c r="K70" s="38"/>
      <c r="L70" s="139"/>
      <c r="M70" s="182"/>
      <c r="N70" s="309"/>
      <c r="O70" s="309"/>
      <c r="P70" s="309"/>
      <c r="Q70" s="309"/>
      <c r="R70" s="309"/>
      <c r="S70" s="309"/>
      <c r="T70" s="309"/>
      <c r="U70" s="704"/>
      <c r="V70" s="22"/>
    </row>
    <row r="71" spans="1:22" ht="13.5" thickTop="1" x14ac:dyDescent="0.2">
      <c r="A71" s="38"/>
      <c r="B71" s="535" t="s">
        <v>97</v>
      </c>
      <c r="C71" s="536">
        <v>14</v>
      </c>
      <c r="D71" s="537">
        <v>13</v>
      </c>
      <c r="E71" s="538">
        <v>14</v>
      </c>
      <c r="F71" s="539">
        <v>16</v>
      </c>
      <c r="G71" s="540">
        <v>17</v>
      </c>
      <c r="H71" s="540">
        <v>18</v>
      </c>
      <c r="I71" s="540">
        <v>19</v>
      </c>
      <c r="J71" s="541"/>
      <c r="K71" s="38"/>
      <c r="L71" s="139"/>
      <c r="M71" s="182"/>
      <c r="N71" s="309"/>
      <c r="O71" s="309"/>
      <c r="P71" s="309"/>
      <c r="Q71" s="309"/>
      <c r="R71" s="309"/>
      <c r="S71" s="309"/>
      <c r="T71" s="309"/>
      <c r="U71" s="705"/>
      <c r="V71" s="22"/>
    </row>
    <row r="72" spans="1:22" ht="13.5" thickBot="1" x14ac:dyDescent="0.25">
      <c r="A72" s="38"/>
      <c r="B72" s="542" t="s">
        <v>162</v>
      </c>
      <c r="C72" s="464">
        <v>-2184</v>
      </c>
      <c r="D72" s="465">
        <v>-2028</v>
      </c>
      <c r="E72" s="466">
        <v>-2184</v>
      </c>
      <c r="F72" s="172">
        <v>-2496</v>
      </c>
      <c r="G72" s="136">
        <v>-2652</v>
      </c>
      <c r="H72" s="136">
        <v>-2808</v>
      </c>
      <c r="I72" s="136">
        <v>-2964</v>
      </c>
      <c r="J72" s="543"/>
      <c r="K72" s="38"/>
      <c r="L72" s="139"/>
      <c r="M72" s="181"/>
      <c r="N72" s="309"/>
      <c r="O72" s="309"/>
      <c r="P72" s="309"/>
      <c r="Q72" s="309"/>
      <c r="R72" s="309"/>
      <c r="S72" s="309"/>
      <c r="T72" s="309"/>
      <c r="U72" s="29"/>
    </row>
    <row r="73" spans="1:22" ht="13.5" thickTop="1" x14ac:dyDescent="0.2">
      <c r="A73" s="38"/>
      <c r="B73" s="544" t="s">
        <v>83</v>
      </c>
      <c r="C73" s="467">
        <v>14</v>
      </c>
      <c r="D73" s="467">
        <v>13</v>
      </c>
      <c r="E73" s="116">
        <v>14</v>
      </c>
      <c r="F73" s="137">
        <v>16</v>
      </c>
      <c r="G73" s="138">
        <v>17</v>
      </c>
      <c r="H73" s="138">
        <v>18</v>
      </c>
      <c r="I73" s="138">
        <v>19</v>
      </c>
      <c r="J73" s="545"/>
      <c r="K73" s="38"/>
      <c r="L73" s="162"/>
      <c r="M73" s="712"/>
      <c r="N73" s="29"/>
      <c r="O73" s="29"/>
      <c r="P73" s="29"/>
      <c r="Q73" s="29"/>
      <c r="R73" s="29"/>
      <c r="S73" s="29"/>
      <c r="T73" s="29"/>
      <c r="U73" s="29"/>
    </row>
    <row r="74" spans="1:22" ht="13.5" thickBot="1" x14ac:dyDescent="0.25">
      <c r="A74" s="38"/>
      <c r="B74" s="546" t="s">
        <v>161</v>
      </c>
      <c r="C74" s="531">
        <v>-2184</v>
      </c>
      <c r="D74" s="531">
        <v>-2028</v>
      </c>
      <c r="E74" s="532">
        <v>-2184</v>
      </c>
      <c r="F74" s="533">
        <v>-2496</v>
      </c>
      <c r="G74" s="534">
        <v>-2652</v>
      </c>
      <c r="H74" s="534">
        <v>-2808</v>
      </c>
      <c r="I74" s="534">
        <v>-2964</v>
      </c>
      <c r="J74" s="547"/>
      <c r="K74" s="38"/>
      <c r="L74" s="29"/>
      <c r="M74" s="181"/>
      <c r="N74" s="181"/>
      <c r="O74" s="147"/>
      <c r="P74" s="147"/>
      <c r="Q74" s="147"/>
      <c r="R74" s="147"/>
      <c r="S74" s="147"/>
      <c r="T74" s="147"/>
      <c r="U74" s="29"/>
    </row>
    <row r="75" spans="1:22" ht="14.25" thickTop="1" thickBot="1" x14ac:dyDescent="0.25">
      <c r="A75" s="38"/>
      <c r="B75" s="548" t="s">
        <v>204</v>
      </c>
      <c r="C75" s="530"/>
      <c r="D75" s="114"/>
      <c r="E75" s="523"/>
      <c r="F75" s="521">
        <v>2</v>
      </c>
      <c r="G75" s="522">
        <v>3</v>
      </c>
      <c r="H75" s="522">
        <v>4</v>
      </c>
      <c r="I75" s="522">
        <v>5</v>
      </c>
      <c r="J75" s="549"/>
      <c r="K75" s="38"/>
      <c r="L75" s="29"/>
      <c r="M75" s="181"/>
      <c r="N75" s="31"/>
      <c r="O75" s="31"/>
      <c r="P75" s="31"/>
      <c r="Q75" s="31"/>
      <c r="R75" s="31"/>
      <c r="S75" s="31"/>
      <c r="T75" s="31"/>
      <c r="U75" s="29"/>
    </row>
    <row r="76" spans="1:22" ht="14.25" thickTop="1" thickBot="1" x14ac:dyDescent="0.25">
      <c r="A76" s="38"/>
      <c r="B76" s="550" t="s">
        <v>223</v>
      </c>
      <c r="C76" s="551"/>
      <c r="D76" s="552"/>
      <c r="E76" s="553"/>
      <c r="F76" s="554">
        <v>-250</v>
      </c>
      <c r="G76" s="555">
        <v>-350</v>
      </c>
      <c r="H76" s="555">
        <v>-450</v>
      </c>
      <c r="I76" s="555">
        <v>-550</v>
      </c>
      <c r="J76" s="556"/>
      <c r="K76" s="38"/>
      <c r="L76" s="157"/>
      <c r="M76" s="29"/>
      <c r="N76" s="31"/>
      <c r="O76" s="29"/>
      <c r="P76" s="31"/>
      <c r="Q76" s="31"/>
      <c r="R76" s="31"/>
      <c r="S76" s="31"/>
      <c r="T76" s="31"/>
      <c r="U76" s="29"/>
    </row>
    <row r="77" spans="1:22" ht="14.25" thickTop="1" thickBot="1" x14ac:dyDescent="0.25">
      <c r="A77" s="38"/>
      <c r="B77" s="63" t="s">
        <v>238</v>
      </c>
      <c r="C77" s="18"/>
      <c r="K77" s="38"/>
      <c r="L77" s="157"/>
      <c r="M77" s="29"/>
      <c r="N77" s="29"/>
      <c r="O77" s="29"/>
      <c r="P77" s="29"/>
      <c r="Q77" s="29"/>
      <c r="R77" s="29"/>
      <c r="S77" s="29"/>
      <c r="T77" s="29"/>
      <c r="U77" s="29"/>
    </row>
    <row r="78" spans="1:22" ht="13.5" thickTop="1" x14ac:dyDescent="0.2">
      <c r="A78" s="38"/>
      <c r="B78" s="557" t="s">
        <v>166</v>
      </c>
      <c r="C78" s="558"/>
      <c r="D78" s="559"/>
      <c r="E78" s="560"/>
      <c r="F78" s="561">
        <v>-500</v>
      </c>
      <c r="G78" s="559">
        <v>-1000</v>
      </c>
      <c r="H78" s="559"/>
      <c r="I78" s="559"/>
      <c r="J78" s="562"/>
      <c r="K78" s="38"/>
      <c r="L78" s="157"/>
      <c r="M78" s="29"/>
      <c r="N78" s="31"/>
      <c r="O78" s="29"/>
      <c r="P78" s="29"/>
      <c r="Q78" s="29"/>
      <c r="R78" s="29"/>
      <c r="S78" s="29"/>
      <c r="T78" s="29"/>
      <c r="U78" s="29"/>
    </row>
    <row r="79" spans="1:22" x14ac:dyDescent="0.2">
      <c r="A79" s="38"/>
      <c r="B79" s="563" t="s">
        <v>177</v>
      </c>
      <c r="C79" s="456"/>
      <c r="D79" s="225"/>
      <c r="E79" s="274"/>
      <c r="F79" s="226">
        <v>-50</v>
      </c>
      <c r="G79" s="227">
        <v>-50</v>
      </c>
      <c r="H79" s="227"/>
      <c r="I79" s="227"/>
      <c r="J79" s="564"/>
      <c r="K79" s="38"/>
      <c r="L79" s="157"/>
      <c r="M79" s="29"/>
      <c r="N79" s="31"/>
      <c r="O79" s="29"/>
      <c r="P79" s="31"/>
      <c r="Q79" s="31"/>
      <c r="R79" s="31"/>
      <c r="S79" s="31"/>
      <c r="T79" s="31"/>
      <c r="U79" s="29"/>
    </row>
    <row r="80" spans="1:22" x14ac:dyDescent="0.2">
      <c r="A80" s="38"/>
      <c r="B80" s="563" t="s">
        <v>200</v>
      </c>
      <c r="C80" s="456"/>
      <c r="D80" s="225"/>
      <c r="E80" s="274"/>
      <c r="F80" s="226">
        <v>120</v>
      </c>
      <c r="G80" s="227">
        <v>140</v>
      </c>
      <c r="H80" s="227">
        <v>150</v>
      </c>
      <c r="I80" s="227">
        <v>160</v>
      </c>
      <c r="J80" s="564"/>
      <c r="K80" s="38"/>
      <c r="L80" s="414"/>
      <c r="M80" s="29"/>
      <c r="N80" s="713"/>
      <c r="O80" s="29"/>
      <c r="P80" s="29"/>
      <c r="Q80" s="29"/>
      <c r="R80" s="29"/>
      <c r="S80" s="29"/>
      <c r="T80" s="29"/>
      <c r="U80" s="29"/>
    </row>
    <row r="81" spans="1:21" ht="13.5" thickBot="1" x14ac:dyDescent="0.25">
      <c r="A81" s="38"/>
      <c r="B81" s="563" t="s">
        <v>126</v>
      </c>
      <c r="C81" s="457"/>
      <c r="D81" s="228"/>
      <c r="E81" s="275"/>
      <c r="F81" s="252">
        <v>550</v>
      </c>
      <c r="G81" s="228">
        <v>1050</v>
      </c>
      <c r="H81" s="228"/>
      <c r="I81" s="228"/>
      <c r="J81" s="565"/>
      <c r="K81" s="38"/>
      <c r="L81" s="29"/>
      <c r="M81" s="29"/>
      <c r="N81" s="29"/>
      <c r="O81" s="29"/>
      <c r="P81" s="29"/>
      <c r="Q81" s="29"/>
      <c r="R81" s="29"/>
      <c r="S81" s="29"/>
      <c r="T81" s="29"/>
      <c r="U81" s="29"/>
    </row>
    <row r="82" spans="1:21" ht="13.5" thickBot="1" x14ac:dyDescent="0.25">
      <c r="A82" s="38"/>
      <c r="B82" s="566" t="s">
        <v>17</v>
      </c>
      <c r="C82" s="567">
        <f>SUM(C78:C81)</f>
        <v>0</v>
      </c>
      <c r="D82" s="568">
        <f>SUM(D78:D81)</f>
        <v>0</v>
      </c>
      <c r="E82" s="308">
        <f t="shared" ref="E82:J82" si="20">SUM(E78:E81)</f>
        <v>0</v>
      </c>
      <c r="F82" s="569">
        <f t="shared" si="20"/>
        <v>120</v>
      </c>
      <c r="G82" s="569">
        <f t="shared" si="20"/>
        <v>140</v>
      </c>
      <c r="H82" s="569">
        <f t="shared" si="20"/>
        <v>150</v>
      </c>
      <c r="I82" s="569">
        <f t="shared" si="20"/>
        <v>160</v>
      </c>
      <c r="J82" s="570">
        <f t="shared" si="20"/>
        <v>0</v>
      </c>
      <c r="K82" s="38"/>
    </row>
    <row r="83" spans="1:21" ht="14.25" thickTop="1" thickBot="1" x14ac:dyDescent="0.25">
      <c r="A83" s="38"/>
      <c r="B83" s="665" t="s">
        <v>239</v>
      </c>
      <c r="C83" s="18"/>
      <c r="K83" s="38"/>
      <c r="L83" s="29"/>
      <c r="M83" s="181"/>
      <c r="N83" s="31"/>
      <c r="O83" s="31"/>
      <c r="P83" s="31"/>
      <c r="Q83" s="31"/>
      <c r="R83" s="31"/>
      <c r="S83" s="31"/>
      <c r="T83" s="31"/>
    </row>
    <row r="84" spans="1:21" ht="13.5" thickTop="1" x14ac:dyDescent="0.2">
      <c r="A84" s="38"/>
      <c r="B84" s="535" t="s">
        <v>84</v>
      </c>
      <c r="C84" s="666"/>
      <c r="D84" s="667">
        <v>0.7</v>
      </c>
      <c r="E84" s="668">
        <f t="shared" ref="E84:F89" si="21">D84</f>
        <v>0.7</v>
      </c>
      <c r="F84" s="669">
        <f>E84</f>
        <v>0.7</v>
      </c>
      <c r="G84" s="667">
        <f t="shared" ref="G84:J89" si="22">$F84</f>
        <v>0.7</v>
      </c>
      <c r="H84" s="667">
        <f t="shared" si="22"/>
        <v>0.7</v>
      </c>
      <c r="I84" s="667">
        <f t="shared" si="22"/>
        <v>0.7</v>
      </c>
      <c r="J84" s="670">
        <f t="shared" si="22"/>
        <v>0.7</v>
      </c>
      <c r="K84" s="38"/>
      <c r="L84" s="19" t="s">
        <v>189</v>
      </c>
      <c r="N84" s="62" t="s">
        <v>119</v>
      </c>
      <c r="U84" s="18"/>
    </row>
    <row r="85" spans="1:21" x14ac:dyDescent="0.2">
      <c r="A85" s="38"/>
      <c r="B85" s="542" t="s">
        <v>85</v>
      </c>
      <c r="C85" s="251"/>
      <c r="D85" s="249">
        <v>0.5</v>
      </c>
      <c r="E85" s="250">
        <f t="shared" si="21"/>
        <v>0.5</v>
      </c>
      <c r="F85" s="396">
        <f>E85</f>
        <v>0.5</v>
      </c>
      <c r="G85" s="249">
        <f t="shared" si="22"/>
        <v>0.5</v>
      </c>
      <c r="H85" s="249">
        <f t="shared" si="22"/>
        <v>0.5</v>
      </c>
      <c r="I85" s="249">
        <f t="shared" si="22"/>
        <v>0.5</v>
      </c>
      <c r="J85" s="571">
        <f t="shared" si="22"/>
        <v>0.5</v>
      </c>
      <c r="K85" s="38"/>
      <c r="L85" s="19" t="s">
        <v>189</v>
      </c>
      <c r="N85" s="62" t="s">
        <v>118</v>
      </c>
      <c r="U85" s="18"/>
    </row>
    <row r="86" spans="1:21" x14ac:dyDescent="0.2">
      <c r="A86" s="38"/>
      <c r="B86" s="542" t="s">
        <v>86</v>
      </c>
      <c r="C86" s="251"/>
      <c r="D86" s="249">
        <v>1</v>
      </c>
      <c r="E86" s="250">
        <f t="shared" si="21"/>
        <v>1</v>
      </c>
      <c r="F86" s="396">
        <f t="shared" si="21"/>
        <v>1</v>
      </c>
      <c r="G86" s="249">
        <f t="shared" si="22"/>
        <v>1</v>
      </c>
      <c r="H86" s="249">
        <f t="shared" si="22"/>
        <v>1</v>
      </c>
      <c r="I86" s="249">
        <f t="shared" si="22"/>
        <v>1</v>
      </c>
      <c r="J86" s="571">
        <f t="shared" si="22"/>
        <v>1</v>
      </c>
      <c r="K86" s="38"/>
      <c r="L86" s="19" t="s">
        <v>189</v>
      </c>
      <c r="N86" s="62" t="s">
        <v>116</v>
      </c>
      <c r="U86" s="18"/>
    </row>
    <row r="87" spans="1:21" x14ac:dyDescent="0.2">
      <c r="A87" s="38"/>
      <c r="B87" s="542" t="s">
        <v>87</v>
      </c>
      <c r="C87" s="251"/>
      <c r="D87" s="249">
        <v>1</v>
      </c>
      <c r="E87" s="250">
        <f t="shared" si="21"/>
        <v>1</v>
      </c>
      <c r="F87" s="396">
        <f>E87</f>
        <v>1</v>
      </c>
      <c r="G87" s="249">
        <f t="shared" si="22"/>
        <v>1</v>
      </c>
      <c r="H87" s="249">
        <f t="shared" si="22"/>
        <v>1</v>
      </c>
      <c r="I87" s="249">
        <f t="shared" si="22"/>
        <v>1</v>
      </c>
      <c r="J87" s="571">
        <f t="shared" si="22"/>
        <v>1</v>
      </c>
      <c r="K87" s="38"/>
      <c r="L87" s="19" t="s">
        <v>189</v>
      </c>
      <c r="N87" s="62" t="s">
        <v>117</v>
      </c>
      <c r="U87" s="18"/>
    </row>
    <row r="88" spans="1:21" x14ac:dyDescent="0.2">
      <c r="A88" s="38"/>
      <c r="B88" s="542" t="s">
        <v>112</v>
      </c>
      <c r="C88" s="251"/>
      <c r="D88" s="249">
        <v>1</v>
      </c>
      <c r="E88" s="250">
        <f t="shared" si="21"/>
        <v>1</v>
      </c>
      <c r="F88" s="396">
        <f t="shared" si="21"/>
        <v>1</v>
      </c>
      <c r="G88" s="249">
        <f t="shared" si="22"/>
        <v>1</v>
      </c>
      <c r="H88" s="249">
        <f t="shared" si="22"/>
        <v>1</v>
      </c>
      <c r="I88" s="249">
        <f t="shared" si="22"/>
        <v>1</v>
      </c>
      <c r="J88" s="571">
        <f t="shared" si="22"/>
        <v>1</v>
      </c>
      <c r="K88" s="38"/>
      <c r="L88" s="19" t="s">
        <v>189</v>
      </c>
      <c r="N88" s="62" t="s">
        <v>115</v>
      </c>
      <c r="U88" s="18"/>
    </row>
    <row r="89" spans="1:21" x14ac:dyDescent="0.2">
      <c r="A89" s="38"/>
      <c r="B89" s="542" t="s">
        <v>88</v>
      </c>
      <c r="C89" s="251"/>
      <c r="D89" s="249">
        <v>0.4</v>
      </c>
      <c r="E89" s="250">
        <f t="shared" si="21"/>
        <v>0.4</v>
      </c>
      <c r="F89" s="396">
        <f>E89</f>
        <v>0.4</v>
      </c>
      <c r="G89" s="249">
        <f t="shared" si="22"/>
        <v>0.4</v>
      </c>
      <c r="H89" s="249">
        <f t="shared" si="22"/>
        <v>0.4</v>
      </c>
      <c r="I89" s="249">
        <f t="shared" si="22"/>
        <v>0.4</v>
      </c>
      <c r="J89" s="571">
        <f t="shared" si="22"/>
        <v>0.4</v>
      </c>
      <c r="K89" s="38"/>
      <c r="L89" s="19" t="s">
        <v>189</v>
      </c>
      <c r="N89" s="62" t="s">
        <v>114</v>
      </c>
      <c r="U89" s="18"/>
    </row>
    <row r="90" spans="1:21" ht="13.5" thickBot="1" x14ac:dyDescent="0.25">
      <c r="A90" s="38"/>
      <c r="B90" s="671" t="s">
        <v>99</v>
      </c>
      <c r="C90" s="672">
        <v>0.02</v>
      </c>
      <c r="D90" s="673"/>
      <c r="E90" s="674"/>
      <c r="F90" s="675" t="s">
        <v>113</v>
      </c>
      <c r="G90" s="37"/>
      <c r="H90" s="37"/>
      <c r="I90" s="676"/>
      <c r="J90" s="677"/>
      <c r="K90" s="38"/>
      <c r="U90" s="18"/>
    </row>
    <row r="91" spans="1:21" ht="14.25" thickTop="1" thickBot="1" x14ac:dyDescent="0.25">
      <c r="A91" s="38"/>
      <c r="B91" s="686" t="s">
        <v>240</v>
      </c>
      <c r="C91" s="682"/>
      <c r="D91" s="661"/>
      <c r="E91" s="661"/>
      <c r="F91" s="683"/>
      <c r="G91" s="684"/>
      <c r="H91" s="684"/>
      <c r="I91" s="685"/>
      <c r="J91" s="685"/>
      <c r="K91" s="38"/>
      <c r="U91" s="18"/>
    </row>
    <row r="92" spans="1:21" ht="14.25" thickTop="1" thickBot="1" x14ac:dyDescent="0.25">
      <c r="A92" s="38"/>
      <c r="B92" s="660" t="s">
        <v>185</v>
      </c>
      <c r="C92" s="661"/>
      <c r="D92" s="661"/>
      <c r="E92" s="662"/>
      <c r="F92" s="663"/>
      <c r="G92" s="663"/>
      <c r="H92" s="663"/>
      <c r="I92" s="663"/>
      <c r="J92" s="664">
        <v>15000</v>
      </c>
      <c r="K92" s="38"/>
      <c r="U92" s="18"/>
    </row>
    <row r="93" spans="1:21" ht="13.5" thickTop="1" x14ac:dyDescent="0.2">
      <c r="A93" s="38"/>
      <c r="B93" s="50" t="s">
        <v>105</v>
      </c>
      <c r="C93" s="50" t="s">
        <v>228</v>
      </c>
      <c r="D93" s="29"/>
      <c r="E93" s="520">
        <f t="shared" ref="E93:J93" si="23">IF(E10=0,"-",((E10+E15+E16+E17)-((-E19)+(-E20)+(-E21)+(-E23)+(E24)+(-E72)))/(E10+E15+E16+E17))</f>
        <v>0.54919528787124605</v>
      </c>
      <c r="F93" s="17">
        <f t="shared" si="23"/>
        <v>0.46292682926829271</v>
      </c>
      <c r="G93" s="17">
        <f t="shared" si="23"/>
        <v>0.51347576006573536</v>
      </c>
      <c r="H93" s="17">
        <f t="shared" si="23"/>
        <v>0.51531463229719487</v>
      </c>
      <c r="I93" s="17">
        <f t="shared" si="23"/>
        <v>0.49477966101694915</v>
      </c>
      <c r="J93" s="17" t="str">
        <f t="shared" si="23"/>
        <v>-</v>
      </c>
      <c r="K93" s="38"/>
      <c r="L93" s="60" t="s">
        <v>124</v>
      </c>
      <c r="M93" s="60"/>
      <c r="N93" s="19" t="s">
        <v>194</v>
      </c>
      <c r="U93" s="18"/>
    </row>
    <row r="94" spans="1:21" x14ac:dyDescent="0.2">
      <c r="A94" s="38"/>
      <c r="B94" s="50" t="s">
        <v>106</v>
      </c>
      <c r="C94" s="50" t="s">
        <v>228</v>
      </c>
      <c r="D94" s="29"/>
      <c r="E94" s="364">
        <f t="shared" ref="E94:J94" si="24">IF(E10=0,0,E89)</f>
        <v>0.4</v>
      </c>
      <c r="F94" s="51">
        <f t="shared" si="24"/>
        <v>0.4</v>
      </c>
      <c r="G94" s="51">
        <f t="shared" si="24"/>
        <v>0.4</v>
      </c>
      <c r="H94" s="51">
        <f t="shared" si="24"/>
        <v>0.4</v>
      </c>
      <c r="I94" s="51">
        <f t="shared" si="24"/>
        <v>0.4</v>
      </c>
      <c r="J94" s="51">
        <f t="shared" si="24"/>
        <v>0</v>
      </c>
      <c r="K94" s="38"/>
      <c r="L94" s="60" t="s">
        <v>124</v>
      </c>
      <c r="M94" s="60"/>
      <c r="N94" s="60"/>
      <c r="U94" s="18"/>
    </row>
    <row r="95" spans="1:21" ht="13.5" thickBot="1" x14ac:dyDescent="0.25">
      <c r="A95" s="38"/>
      <c r="B95" s="50" t="s">
        <v>107</v>
      </c>
      <c r="C95" s="679" t="s">
        <v>228</v>
      </c>
      <c r="D95" s="29"/>
      <c r="E95" s="365">
        <f t="shared" ref="E95:J95" si="25">IF(E10=0,"-",((-E13)+(-E19)+(-E20)+(-E21)+(-E23)+(E24)+(-E72))/(E10+E15+E16+E17))</f>
        <v>0.71229467396714785</v>
      </c>
      <c r="F95" s="166">
        <f t="shared" si="25"/>
        <v>0.75570731707317074</v>
      </c>
      <c r="G95" s="166">
        <f t="shared" si="25"/>
        <v>0.71175020542317169</v>
      </c>
      <c r="H95" s="166">
        <f t="shared" si="25"/>
        <v>0.70720242608036388</v>
      </c>
      <c r="I95" s="166">
        <f t="shared" si="25"/>
        <v>0.71552542372881356</v>
      </c>
      <c r="J95" s="166" t="str">
        <f t="shared" si="25"/>
        <v>-</v>
      </c>
      <c r="K95" s="38"/>
      <c r="L95" s="60" t="s">
        <v>124</v>
      </c>
      <c r="M95" s="60"/>
      <c r="N95" s="60"/>
      <c r="U95" s="18"/>
    </row>
    <row r="96" spans="1:21" ht="17.25" thickTop="1" thickBot="1" x14ac:dyDescent="0.3">
      <c r="A96" s="38"/>
      <c r="B96" s="74" t="s">
        <v>226</v>
      </c>
      <c r="C96" s="55"/>
      <c r="D96" s="55"/>
      <c r="E96" s="55"/>
      <c r="F96" s="55"/>
      <c r="G96" s="268" t="s">
        <v>176</v>
      </c>
      <c r="H96" s="55"/>
      <c r="I96" s="55"/>
      <c r="J96" s="56"/>
      <c r="K96" s="433"/>
      <c r="L96" s="22" t="s">
        <v>133</v>
      </c>
      <c r="U96" s="18"/>
    </row>
    <row r="97" spans="1:32" ht="13.5" thickTop="1" x14ac:dyDescent="0.2">
      <c r="A97" s="38"/>
      <c r="B97" s="165" t="s">
        <v>160</v>
      </c>
      <c r="C97" s="267" t="s">
        <v>167</v>
      </c>
      <c r="D97" s="258"/>
      <c r="E97" s="259"/>
      <c r="F97" s="260" t="s">
        <v>40</v>
      </c>
      <c r="G97" s="261" t="s">
        <v>41</v>
      </c>
      <c r="H97" s="261" t="s">
        <v>42</v>
      </c>
      <c r="I97" s="261" t="s">
        <v>43</v>
      </c>
      <c r="J97" s="383" t="s">
        <v>44</v>
      </c>
      <c r="K97" s="48"/>
      <c r="U97" s="18"/>
    </row>
    <row r="98" spans="1:32" x14ac:dyDescent="0.2">
      <c r="A98" s="38"/>
      <c r="B98" s="164" t="s">
        <v>159</v>
      </c>
      <c r="C98" s="191"/>
      <c r="D98" s="360"/>
      <c r="E98" s="262" t="str">
        <f t="shared" ref="E98:J98" si="26">E6</f>
        <v>Year 0</v>
      </c>
      <c r="F98" s="359">
        <f t="shared" si="26"/>
        <v>2021</v>
      </c>
      <c r="G98" s="360">
        <f t="shared" si="26"/>
        <v>2022</v>
      </c>
      <c r="H98" s="360">
        <f t="shared" si="26"/>
        <v>2023</v>
      </c>
      <c r="I98" s="360">
        <f t="shared" si="26"/>
        <v>2024</v>
      </c>
      <c r="J98" s="384">
        <f t="shared" si="26"/>
        <v>2025</v>
      </c>
      <c r="K98" s="48"/>
      <c r="U98" s="18"/>
    </row>
    <row r="99" spans="1:32" x14ac:dyDescent="0.2">
      <c r="A99" s="38"/>
      <c r="B99" s="202" t="s">
        <v>89</v>
      </c>
      <c r="C99" s="59"/>
      <c r="D99" s="59" t="s">
        <v>45</v>
      </c>
      <c r="E99" s="233">
        <v>0.4</v>
      </c>
      <c r="F99" s="397">
        <f>E99</f>
        <v>0.4</v>
      </c>
      <c r="G99" s="232">
        <f t="shared" ref="G99:J101" si="27">$F99</f>
        <v>0.4</v>
      </c>
      <c r="H99" s="232">
        <f t="shared" si="27"/>
        <v>0.4</v>
      </c>
      <c r="I99" s="232">
        <f t="shared" si="27"/>
        <v>0.4</v>
      </c>
      <c r="J99" s="385">
        <f t="shared" si="27"/>
        <v>0.4</v>
      </c>
      <c r="K99" s="48"/>
      <c r="L99" s="19" t="s">
        <v>189</v>
      </c>
      <c r="N99" s="18" t="s">
        <v>102</v>
      </c>
      <c r="U99" s="18"/>
    </row>
    <row r="100" spans="1:32" x14ac:dyDescent="0.2">
      <c r="A100" s="38"/>
      <c r="B100" s="202" t="s">
        <v>37</v>
      </c>
      <c r="C100" s="59"/>
      <c r="D100" s="59" t="s">
        <v>45</v>
      </c>
      <c r="E100" s="233">
        <v>0.9</v>
      </c>
      <c r="F100" s="397">
        <f>E100</f>
        <v>0.9</v>
      </c>
      <c r="G100" s="232">
        <f t="shared" si="27"/>
        <v>0.9</v>
      </c>
      <c r="H100" s="232">
        <f t="shared" si="27"/>
        <v>0.9</v>
      </c>
      <c r="I100" s="232">
        <f t="shared" si="27"/>
        <v>0.9</v>
      </c>
      <c r="J100" s="385">
        <f t="shared" si="27"/>
        <v>0.9</v>
      </c>
      <c r="K100" s="48"/>
      <c r="L100" s="19" t="s">
        <v>189</v>
      </c>
      <c r="N100" s="40" t="s">
        <v>100</v>
      </c>
      <c r="U100" s="18"/>
    </row>
    <row r="101" spans="1:32" ht="13.5" thickBot="1" x14ac:dyDescent="0.25">
      <c r="A101" s="38"/>
      <c r="B101" s="204" t="s">
        <v>38</v>
      </c>
      <c r="C101" s="317"/>
      <c r="D101" s="315" t="s">
        <v>45</v>
      </c>
      <c r="E101" s="235">
        <v>1</v>
      </c>
      <c r="F101" s="398">
        <f>E101</f>
        <v>1</v>
      </c>
      <c r="G101" s="234">
        <f t="shared" si="27"/>
        <v>1</v>
      </c>
      <c r="H101" s="234">
        <f t="shared" si="27"/>
        <v>1</v>
      </c>
      <c r="I101" s="234">
        <f t="shared" si="27"/>
        <v>1</v>
      </c>
      <c r="J101" s="386">
        <f t="shared" si="27"/>
        <v>1</v>
      </c>
      <c r="K101" s="48"/>
      <c r="L101" s="19" t="s">
        <v>189</v>
      </c>
      <c r="M101" s="40"/>
      <c r="N101" s="157" t="s">
        <v>143</v>
      </c>
      <c r="U101" s="18"/>
    </row>
    <row r="102" spans="1:32" ht="13.5" thickTop="1" x14ac:dyDescent="0.2">
      <c r="A102" s="38"/>
      <c r="B102" s="202" t="s">
        <v>168</v>
      </c>
      <c r="C102" s="517"/>
      <c r="D102" s="316" t="s">
        <v>246</v>
      </c>
      <c r="E102" s="289" t="s">
        <v>179</v>
      </c>
      <c r="F102" s="290"/>
      <c r="G102" s="290"/>
      <c r="H102" s="290"/>
      <c r="I102" s="290"/>
      <c r="J102" s="387"/>
      <c r="K102" s="48"/>
      <c r="L102" s="321" t="s">
        <v>190</v>
      </c>
      <c r="M102" s="320"/>
      <c r="N102" s="157" t="s">
        <v>231</v>
      </c>
      <c r="U102" s="18"/>
    </row>
    <row r="103" spans="1:32" x14ac:dyDescent="0.2">
      <c r="A103" s="38"/>
      <c r="B103" s="202" t="s">
        <v>169</v>
      </c>
      <c r="C103" s="104"/>
      <c r="D103" s="238" t="s">
        <v>246</v>
      </c>
      <c r="E103" s="289" t="s">
        <v>180</v>
      </c>
      <c r="F103" s="290"/>
      <c r="G103" s="290"/>
      <c r="H103" s="290"/>
      <c r="I103" s="290"/>
      <c r="J103" s="387"/>
      <c r="K103" s="48"/>
      <c r="L103" s="321" t="s">
        <v>190</v>
      </c>
      <c r="M103" s="156"/>
      <c r="N103" s="157" t="s">
        <v>232</v>
      </c>
      <c r="U103" s="18"/>
    </row>
    <row r="104" spans="1:32" ht="15.75" thickBot="1" x14ac:dyDescent="0.4">
      <c r="A104" s="38"/>
      <c r="B104" s="203" t="s">
        <v>170</v>
      </c>
      <c r="C104" s="239"/>
      <c r="D104" s="394" t="s">
        <v>246</v>
      </c>
      <c r="E104" s="289" t="s">
        <v>181</v>
      </c>
      <c r="F104" s="291"/>
      <c r="G104" s="291"/>
      <c r="H104" s="291"/>
      <c r="I104" s="291"/>
      <c r="J104" s="388"/>
      <c r="K104" s="48"/>
      <c r="L104" s="321" t="s">
        <v>190</v>
      </c>
      <c r="M104" s="156"/>
      <c r="N104" s="157" t="s">
        <v>233</v>
      </c>
      <c r="U104" s="18"/>
    </row>
    <row r="105" spans="1:32" ht="13.5" thickBot="1" x14ac:dyDescent="0.25">
      <c r="A105" s="38"/>
      <c r="B105" s="73" t="s">
        <v>77</v>
      </c>
      <c r="C105" s="173"/>
      <c r="D105" s="113"/>
      <c r="E105" s="112"/>
      <c r="F105" s="112"/>
      <c r="G105" s="112"/>
      <c r="H105" s="112"/>
      <c r="I105" s="112"/>
      <c r="J105" s="389"/>
      <c r="K105" s="48"/>
      <c r="L105" s="29"/>
      <c r="M105" s="29"/>
      <c r="N105" s="29"/>
      <c r="O105" s="29"/>
      <c r="P105" s="29"/>
      <c r="Q105" s="29"/>
      <c r="R105" s="29"/>
      <c r="S105" s="29"/>
      <c r="T105" s="29"/>
      <c r="U105" s="29"/>
    </row>
    <row r="106" spans="1:32" x14ac:dyDescent="0.2">
      <c r="A106" s="38"/>
      <c r="B106" s="189" t="s">
        <v>158</v>
      </c>
      <c r="C106" s="59"/>
      <c r="D106" s="59" t="s">
        <v>110</v>
      </c>
      <c r="E106" s="292">
        <v>-1500</v>
      </c>
      <c r="F106" s="399">
        <f>IF(F10&gt;0,E106,0)</f>
        <v>-1500</v>
      </c>
      <c r="G106" s="293">
        <f>IF(G10&gt;0,$F106,0)</f>
        <v>-1500</v>
      </c>
      <c r="H106" s="293">
        <f>IF(H10&gt;0,$F106,0)</f>
        <v>-1500</v>
      </c>
      <c r="I106" s="293">
        <f>IF(I10&gt;0,$F106,0)</f>
        <v>-1500</v>
      </c>
      <c r="J106" s="390">
        <f>IF(J10&gt;0,$F106,0)</f>
        <v>0</v>
      </c>
      <c r="K106" s="48"/>
      <c r="L106" s="19" t="s">
        <v>193</v>
      </c>
      <c r="N106" s="162" t="s">
        <v>137</v>
      </c>
      <c r="P106" s="28"/>
      <c r="Q106" s="28"/>
      <c r="R106" s="28"/>
      <c r="S106" s="28"/>
      <c r="T106" s="28">
        <f>T74</f>
        <v>0</v>
      </c>
    </row>
    <row r="107" spans="1:32" x14ac:dyDescent="0.2">
      <c r="A107" s="38"/>
      <c r="B107" s="202" t="s">
        <v>125</v>
      </c>
      <c r="C107" s="59"/>
      <c r="D107" s="59" t="s">
        <v>78</v>
      </c>
      <c r="E107" s="233">
        <v>0.5</v>
      </c>
      <c r="F107" s="400">
        <f>E107</f>
        <v>0.5</v>
      </c>
      <c r="G107" s="236">
        <f t="shared" ref="G107:I109" si="28">$F107</f>
        <v>0.5</v>
      </c>
      <c r="H107" s="236">
        <f t="shared" si="28"/>
        <v>0.5</v>
      </c>
      <c r="I107" s="236">
        <f t="shared" si="28"/>
        <v>0.5</v>
      </c>
      <c r="J107" s="385">
        <f>$F107</f>
        <v>0.5</v>
      </c>
      <c r="K107" s="48"/>
      <c r="L107" s="19" t="s">
        <v>193</v>
      </c>
      <c r="M107" s="148"/>
      <c r="N107" s="18" t="s">
        <v>103</v>
      </c>
      <c r="P107" s="419"/>
      <c r="Q107" s="419"/>
      <c r="R107" s="419"/>
      <c r="S107" s="419"/>
      <c r="T107" s="419"/>
      <c r="U107" s="29"/>
      <c r="W107" s="29"/>
      <c r="X107" s="29"/>
      <c r="Y107" s="29"/>
      <c r="Z107" s="29"/>
      <c r="AA107" s="29"/>
      <c r="AB107" s="29"/>
      <c r="AC107" s="29"/>
      <c r="AD107" s="29"/>
      <c r="AE107" s="29"/>
      <c r="AF107" s="29"/>
    </row>
    <row r="108" spans="1:32" x14ac:dyDescent="0.2">
      <c r="A108" s="38"/>
      <c r="B108" s="202" t="s">
        <v>79</v>
      </c>
      <c r="C108" s="59"/>
      <c r="D108" s="59" t="s">
        <v>78</v>
      </c>
      <c r="E108" s="233">
        <v>0.3</v>
      </c>
      <c r="F108" s="400">
        <f>E108</f>
        <v>0.3</v>
      </c>
      <c r="G108" s="236">
        <f t="shared" si="28"/>
        <v>0.3</v>
      </c>
      <c r="H108" s="236">
        <f t="shared" si="28"/>
        <v>0.3</v>
      </c>
      <c r="I108" s="236">
        <f t="shared" si="28"/>
        <v>0.3</v>
      </c>
      <c r="J108" s="385">
        <f>$F108</f>
        <v>0.3</v>
      </c>
      <c r="K108" s="48"/>
      <c r="L108" s="19" t="s">
        <v>193</v>
      </c>
      <c r="N108" s="18" t="s">
        <v>104</v>
      </c>
      <c r="P108" s="511"/>
      <c r="Q108" s="511"/>
      <c r="R108" s="511"/>
      <c r="S108" s="511"/>
      <c r="T108" s="511"/>
      <c r="U108" s="29"/>
      <c r="W108" s="29"/>
      <c r="X108" s="416"/>
      <c r="Y108" s="416"/>
      <c r="Z108" s="416"/>
      <c r="AA108" s="416"/>
      <c r="AB108" s="416"/>
      <c r="AC108" s="416"/>
      <c r="AD108" s="416"/>
      <c r="AE108" s="29"/>
      <c r="AF108" s="29"/>
    </row>
    <row r="109" spans="1:32" ht="13.5" thickBot="1" x14ac:dyDescent="0.25">
      <c r="A109" s="38"/>
      <c r="B109" s="204" t="s">
        <v>80</v>
      </c>
      <c r="C109" s="53"/>
      <c r="D109" s="53" t="s">
        <v>78</v>
      </c>
      <c r="E109" s="237">
        <v>0.8</v>
      </c>
      <c r="F109" s="400">
        <f>E109</f>
        <v>0.8</v>
      </c>
      <c r="G109" s="236">
        <f t="shared" si="28"/>
        <v>0.8</v>
      </c>
      <c r="H109" s="236">
        <f t="shared" si="28"/>
        <v>0.8</v>
      </c>
      <c r="I109" s="236">
        <f t="shared" si="28"/>
        <v>0.8</v>
      </c>
      <c r="J109" s="385">
        <f>$F109</f>
        <v>0.8</v>
      </c>
      <c r="K109" s="48"/>
      <c r="L109" s="19" t="s">
        <v>193</v>
      </c>
      <c r="M109" s="40"/>
      <c r="N109" s="40" t="s">
        <v>101</v>
      </c>
      <c r="P109" s="87"/>
      <c r="Q109" s="87"/>
      <c r="R109" s="87"/>
      <c r="S109" s="87"/>
      <c r="T109" s="87"/>
      <c r="U109" s="29"/>
      <c r="V109" s="49"/>
      <c r="W109" s="410"/>
      <c r="X109" s="31"/>
      <c r="Y109" s="31"/>
      <c r="Z109" s="31"/>
      <c r="AA109" s="31"/>
      <c r="AB109" s="31"/>
      <c r="AC109" s="31"/>
      <c r="AD109" s="31"/>
      <c r="AE109" s="29"/>
      <c r="AF109" s="29"/>
    </row>
    <row r="110" spans="1:32" ht="13.5" thickTop="1" x14ac:dyDescent="0.2">
      <c r="A110" s="38"/>
      <c r="B110" s="205" t="s">
        <v>171</v>
      </c>
      <c r="C110" s="294"/>
      <c r="D110" s="395" t="s">
        <v>246</v>
      </c>
      <c r="E110" s="295" t="s">
        <v>182</v>
      </c>
      <c r="F110" s="296"/>
      <c r="G110" s="296"/>
      <c r="H110" s="296"/>
      <c r="I110" s="296"/>
      <c r="J110" s="391"/>
      <c r="K110" s="48"/>
      <c r="L110" s="321" t="s">
        <v>190</v>
      </c>
      <c r="M110" s="156"/>
      <c r="N110" s="157" t="s">
        <v>234</v>
      </c>
      <c r="P110" s="408"/>
      <c r="Q110" s="408"/>
      <c r="R110" s="408"/>
      <c r="S110" s="408"/>
      <c r="T110" s="408"/>
      <c r="U110" s="29"/>
      <c r="W110" s="410"/>
      <c r="X110" s="31"/>
      <c r="Y110" s="31"/>
      <c r="Z110" s="31"/>
      <c r="AA110" s="31"/>
      <c r="AB110" s="31"/>
      <c r="AC110" s="31"/>
      <c r="AD110" s="31"/>
      <c r="AE110" s="29"/>
      <c r="AF110" s="29"/>
    </row>
    <row r="111" spans="1:32" x14ac:dyDescent="0.2">
      <c r="A111" s="38"/>
      <c r="B111" s="224" t="s">
        <v>172</v>
      </c>
      <c r="C111" s="297"/>
      <c r="D111" s="298" t="s">
        <v>246</v>
      </c>
      <c r="E111" s="289" t="s">
        <v>183</v>
      </c>
      <c r="F111" s="290"/>
      <c r="G111" s="290"/>
      <c r="H111" s="290"/>
      <c r="I111" s="290"/>
      <c r="J111" s="387"/>
      <c r="K111" s="48"/>
      <c r="L111" s="321" t="s">
        <v>190</v>
      </c>
      <c r="M111" s="156"/>
      <c r="N111" s="157" t="s">
        <v>235</v>
      </c>
      <c r="P111" s="87"/>
      <c r="Q111" s="87"/>
      <c r="R111" s="87"/>
      <c r="S111" s="87"/>
      <c r="T111" s="87"/>
      <c r="U111" s="29"/>
      <c r="W111" s="410"/>
      <c r="X111" s="31"/>
      <c r="Y111" s="31"/>
      <c r="Z111" s="31"/>
      <c r="AA111" s="31"/>
      <c r="AB111" s="31"/>
      <c r="AC111" s="31"/>
      <c r="AD111" s="31"/>
      <c r="AE111" s="29"/>
      <c r="AF111" s="29"/>
    </row>
    <row r="112" spans="1:32" ht="15.75" thickBot="1" x14ac:dyDescent="0.4">
      <c r="A112" s="38"/>
      <c r="B112" s="223" t="s">
        <v>173</v>
      </c>
      <c r="C112" s="588"/>
      <c r="D112" s="589" t="s">
        <v>246</v>
      </c>
      <c r="E112" s="610" t="s">
        <v>184</v>
      </c>
      <c r="F112" s="291"/>
      <c r="G112" s="291"/>
      <c r="H112" s="291"/>
      <c r="I112" s="291"/>
      <c r="J112" s="388"/>
      <c r="K112" s="48"/>
      <c r="L112" s="321" t="s">
        <v>190</v>
      </c>
      <c r="M112" s="156"/>
      <c r="N112" s="157" t="s">
        <v>236</v>
      </c>
      <c r="P112" s="87"/>
      <c r="Q112" s="87"/>
      <c r="R112" s="87"/>
      <c r="S112" s="87"/>
      <c r="T112" s="87"/>
      <c r="U112" s="29"/>
      <c r="W112" s="410"/>
      <c r="X112" s="31"/>
      <c r="Y112" s="31"/>
      <c r="Z112" s="31"/>
      <c r="AA112" s="31"/>
      <c r="AB112" s="31"/>
      <c r="AC112" s="31"/>
      <c r="AD112" s="31"/>
      <c r="AE112" s="29"/>
      <c r="AF112" s="29"/>
    </row>
    <row r="113" spans="1:32" ht="16.5" thickTop="1" thickBot="1" x14ac:dyDescent="0.4">
      <c r="A113" s="38"/>
      <c r="B113" s="269" t="s">
        <v>224</v>
      </c>
      <c r="C113" s="590"/>
      <c r="D113" s="591"/>
      <c r="E113" s="613" t="str">
        <f t="shared" ref="E113:J113" si="29">E6</f>
        <v>Year 0</v>
      </c>
      <c r="F113" s="611">
        <f t="shared" si="29"/>
        <v>2021</v>
      </c>
      <c r="G113" s="611">
        <f t="shared" si="29"/>
        <v>2022</v>
      </c>
      <c r="H113" s="611">
        <f t="shared" si="29"/>
        <v>2023</v>
      </c>
      <c r="I113" s="611">
        <f t="shared" si="29"/>
        <v>2024</v>
      </c>
      <c r="J113" s="612">
        <f t="shared" si="29"/>
        <v>2025</v>
      </c>
      <c r="K113" s="48"/>
      <c r="L113" s="321"/>
      <c r="M113" s="156"/>
      <c r="N113" s="157"/>
      <c r="P113" s="87"/>
      <c r="Q113" s="87"/>
      <c r="R113" s="87"/>
      <c r="S113" s="87"/>
      <c r="T113" s="87"/>
      <c r="U113" s="29"/>
      <c r="W113" s="410"/>
      <c r="X113" s="31"/>
      <c r="Y113" s="31"/>
      <c r="Z113" s="31"/>
      <c r="AA113" s="31"/>
      <c r="AB113" s="31"/>
      <c r="AC113" s="31"/>
      <c r="AD113" s="31"/>
      <c r="AE113" s="29"/>
      <c r="AF113" s="29"/>
    </row>
    <row r="114" spans="1:32" ht="14.25" thickTop="1" thickBot="1" x14ac:dyDescent="0.25">
      <c r="A114" s="38"/>
      <c r="B114" s="276" t="s">
        <v>251</v>
      </c>
      <c r="C114" s="484">
        <f>C90</f>
        <v>0.02</v>
      </c>
      <c r="D114" s="600" t="s">
        <v>225</v>
      </c>
      <c r="E114" s="614">
        <v>1</v>
      </c>
      <c r="F114" s="419">
        <f>NPV(C90,1)</f>
        <v>0.98039215686274506</v>
      </c>
      <c r="G114" s="419">
        <f>NPV(C90,0,1)</f>
        <v>0.96116878123798533</v>
      </c>
      <c r="H114" s="419">
        <f>NPV(C90,0,0,1)</f>
        <v>0.9423223345470445</v>
      </c>
      <c r="I114" s="419">
        <f>NPV(C90,0,0,0,1)</f>
        <v>0.92384542602651432</v>
      </c>
      <c r="J114" s="687">
        <f>NPV(C90,0,0,0,0,1)</f>
        <v>0.90573080982991583</v>
      </c>
      <c r="K114" s="48"/>
      <c r="L114" s="410"/>
      <c r="M114" s="29"/>
      <c r="N114" s="29"/>
      <c r="O114" s="87"/>
      <c r="P114" s="87"/>
      <c r="Q114" s="87"/>
      <c r="R114" s="87"/>
      <c r="S114" s="87"/>
      <c r="T114" s="87"/>
      <c r="U114" s="29"/>
      <c r="W114" s="410"/>
      <c r="X114" s="31"/>
      <c r="Y114" s="31"/>
      <c r="Z114" s="31"/>
      <c r="AA114" s="31"/>
      <c r="AB114" s="31"/>
      <c r="AC114" s="31"/>
      <c r="AD114" s="31"/>
      <c r="AE114" s="29"/>
      <c r="AF114" s="29"/>
    </row>
    <row r="115" spans="1:32" ht="14.25" thickTop="1" thickBot="1" x14ac:dyDescent="0.25">
      <c r="A115" s="38"/>
      <c r="B115" s="434" t="s">
        <v>241</v>
      </c>
      <c r="C115" s="253"/>
      <c r="D115" s="601">
        <f>SUM(F115:J115)</f>
        <v>9738.7470527483238</v>
      </c>
      <c r="E115" s="372"/>
      <c r="F115" s="657">
        <f>(F10+F14+F15+F16+F17+F19+F20+F21+F23-F24+F72)*F89*F114</f>
        <v>1907.8431372549019</v>
      </c>
      <c r="G115" s="657">
        <f t="shared" ref="G115:J115" si="30">(G10+G14+G15+G16+G17+G19+G20+G21+G23-G24+G72)*G89*G114</f>
        <v>2456.3629373317958</v>
      </c>
      <c r="H115" s="657">
        <f t="shared" si="30"/>
        <v>2618.5253032393275</v>
      </c>
      <c r="I115" s="657">
        <f t="shared" si="30"/>
        <v>2756.0156749222979</v>
      </c>
      <c r="J115" s="688">
        <f t="shared" si="30"/>
        <v>0</v>
      </c>
      <c r="K115" s="38"/>
      <c r="L115" s="29"/>
      <c r="M115" s="87"/>
      <c r="N115" s="487"/>
      <c r="O115" s="487"/>
      <c r="P115" s="659"/>
      <c r="Q115" s="659"/>
      <c r="R115" s="659"/>
      <c r="S115" s="576"/>
      <c r="T115" s="576"/>
      <c r="U115" s="29"/>
      <c r="W115" s="54"/>
      <c r="X115" s="147"/>
      <c r="Y115" s="147"/>
      <c r="Z115" s="147"/>
      <c r="AA115" s="147"/>
      <c r="AB115" s="147"/>
      <c r="AC115" s="147"/>
      <c r="AD115" s="31"/>
      <c r="AE115" s="29"/>
      <c r="AF115" s="31"/>
    </row>
    <row r="116" spans="1:32" ht="13.5" thickTop="1" x14ac:dyDescent="0.2">
      <c r="A116" s="38"/>
      <c r="B116" s="213" t="s">
        <v>242</v>
      </c>
      <c r="C116" s="592"/>
      <c r="D116" s="601">
        <f t="shared" ref="D116:D118" si="31">SUM(F116:J116)</f>
        <v>23832.953126595945</v>
      </c>
      <c r="E116" s="597"/>
      <c r="F116" s="505">
        <f>((-F19*F84)+(-F20*F85)+(-F21*F85)+(-F23*F86)+((F24-F46)*F87)+(F46*F88)+ (-F74))*F114</f>
        <v>5359.3137254901958</v>
      </c>
      <c r="G116" s="405">
        <f t="shared" ref="G116:J116" si="32">((-G19*G84)+(-G20*G85)+(-G21*G85)+(-G23*G86)+((G24-G46)*G87)+(G46*G88)+ (-G74))*G114</f>
        <v>5650.2306805074968</v>
      </c>
      <c r="H116" s="405">
        <f t="shared" si="32"/>
        <v>5982.3333408719118</v>
      </c>
      <c r="I116" s="405">
        <f t="shared" si="32"/>
        <v>6841.0753797263387</v>
      </c>
      <c r="J116" s="689">
        <f t="shared" si="32"/>
        <v>0</v>
      </c>
      <c r="K116" s="38"/>
      <c r="L116" s="410"/>
      <c r="M116" s="29"/>
      <c r="N116" s="580"/>
      <c r="O116" s="579"/>
      <c r="P116" s="579"/>
      <c r="Q116" s="579"/>
      <c r="R116" s="579"/>
      <c r="S116" s="579"/>
      <c r="T116" s="579"/>
      <c r="U116" s="29"/>
      <c r="V116" s="29"/>
      <c r="W116" s="577"/>
      <c r="X116" s="19"/>
    </row>
    <row r="117" spans="1:32" x14ac:dyDescent="0.2">
      <c r="A117" s="38"/>
      <c r="B117" s="214" t="s">
        <v>243</v>
      </c>
      <c r="C117" s="593" t="s">
        <v>192</v>
      </c>
      <c r="D117" s="602">
        <f t="shared" si="31"/>
        <v>8704.1025658643412</v>
      </c>
      <c r="E117" s="583"/>
      <c r="F117" s="423">
        <f>IF($D102="YES",((F115-(F115*F99))*F101),0)+ IF($D103="YES",((F115*F99*F100-F115*POWER(F99,2)*F100)*F101),0)+ IF($D104="Yes",((F115*POWER(F99,2)*POWER(F100,2)-F115*POWER(F99,3)*POWER(F100,2))*F101),0)</f>
        <v>1705.1538823529409</v>
      </c>
      <c r="G117" s="424">
        <f>IF($D102="YES",((G115-(G115*G99))*G101),0)+ IF($D103="YES",((G115*G99*G100-G115*POWER(G99,2)*G100)*G101),0)+ IF($D104="Yes",((G115*POWER(G99,2)*POWER(G100,2)-G115*POWER(G99,3)*POWER(G100,2))*G101),0)</f>
        <v>2195.3989388696655</v>
      </c>
      <c r="H117" s="424">
        <f>IF($D102="YES",((H115-(H115*H99))*H101),0)+ IF($D103="YES",((H115*H99*H100-H115*POWER(H99,2)*H100)*H101),0)+ IF($D104="Yes",((H115*POWER(H99,2)*POWER(H100,2)-H115*POWER(H99,3)*POWER(H100,2))*H101),0)</f>
        <v>2340.3331750231814</v>
      </c>
      <c r="I117" s="424">
        <f>IF($D102="YES",((I115-(I115*I99))*I101),0)+ IF($D103="YES",((I115*I99*I100-I115*POWER(I99,2)*I100)*I101),0)+ IF($D104="Yes",((I115*POWER(I99,2)*POWER(I100,2)-I115*POWER(I99,3)*POWER(I100,2))*I101),0)</f>
        <v>2463.2165696185525</v>
      </c>
      <c r="J117" s="582">
        <f>IF($D102="YES",((J115-(J115*J99))*J101),0)+ IF($D103="YES",((J115*J99*J100-J115*POWER(J99,2)*J100)*J101),0)+ IF($D104="Yes",((J115*POWER(J99,2)*POWER(J100,2)-J115*POWER(J99,3)*POWER(J100,2))*J101),0)</f>
        <v>0</v>
      </c>
      <c r="K117" s="38"/>
      <c r="L117" s="410"/>
      <c r="M117" s="29"/>
      <c r="N117" s="580"/>
      <c r="O117" s="580"/>
      <c r="P117" s="580"/>
      <c r="Q117" s="580"/>
      <c r="R117" s="580"/>
      <c r="S117" s="578"/>
      <c r="T117" s="578"/>
      <c r="U117" s="29"/>
      <c r="V117" s="29"/>
      <c r="W117" s="577"/>
    </row>
    <row r="118" spans="1:32" ht="13.5" thickBot="1" x14ac:dyDescent="0.25">
      <c r="A118" s="38"/>
      <c r="B118" s="220" t="s">
        <v>244</v>
      </c>
      <c r="C118" s="411" t="s">
        <v>192</v>
      </c>
      <c r="D118" s="603">
        <f t="shared" si="31"/>
        <v>-2678.7371395173623</v>
      </c>
      <c r="E118" s="430"/>
      <c r="F118" s="418">
        <f>F114*(IF($D110="YES",((F106-(F106*F107))*F109),0)+ IF($D111="YES",((F106*F107*F108-F106*POWER(F107,2)*F108)*F109),0)+ IF($D112="YES",((F106*POWER(F107,2)*POWER(F108,2)-F106*POWER(F107,3)*POWER(F108,2))*F109),0))</f>
        <v>-689.7058823529411</v>
      </c>
      <c r="G118" s="201">
        <f>G114*(IF($D110="YES",((G106-(G106*G107))*G109),0)+ IF($D111="YES",((G106*G107*G108-G106*POWER(G107,2)*G108)*G109),0)+ IF($D112="YES",((G106*POWER(G107,2)*POWER(G108,2)-G106*POWER(G107,3)*POWER(G108,2))*G109),0))</f>
        <v>-676.18223760092269</v>
      </c>
      <c r="H118" s="201">
        <f>H114*(IF($D110="YES",((H106-(H106*H107))*H109),0)+ IF($D111="YES",((H106*H107*H108-H106*POWER(H107,2)*H108)*H109),0)+ IF($D112="YES",((H106*POWER(H107,2)*POWER(H108,2)-H106*POWER(H107,3)*POWER(H108,2))*H109),0))</f>
        <v>-662.92376235384586</v>
      </c>
      <c r="I118" s="201">
        <f>I114*(IF($D110="YES",((I106-(I106*I107))*I109),0)+ IF($D111="YES",((I106*I107*I108-I106*POWER(I107,2)*I108)*I109),0)+ IF($D112="YES",((I106*POWER(I107,2)*POWER(I108,2)-I106*POWER(I107,3)*POWER(I108,2))*I109),0))</f>
        <v>-649.92525720965284</v>
      </c>
      <c r="J118" s="415">
        <f>J114*(IF($D110="YES",((J106-(J106*J107))*J109),0)+ IF($D111="YES",((J106*J107*J108-J106*POWER(J107,2)*J108)*J109),0)+ IF($D112="YES",((J106*POWER(J107,2)*POWER(J108,2)-J106*POWER(J107,3)*POWER(J108,2))*J109),0))</f>
        <v>0</v>
      </c>
      <c r="K118" s="38"/>
      <c r="L118" s="410"/>
      <c r="M118" s="54"/>
      <c r="N118" s="580"/>
      <c r="O118" s="580"/>
      <c r="P118" s="580"/>
      <c r="Q118" s="580"/>
      <c r="R118" s="580"/>
      <c r="S118" s="580"/>
      <c r="T118" s="580"/>
      <c r="U118" s="29"/>
      <c r="V118" s="29"/>
    </row>
    <row r="119" spans="1:32" ht="14.25" thickTop="1" thickBot="1" x14ac:dyDescent="0.25">
      <c r="A119" s="38"/>
      <c r="B119" s="409" t="s">
        <v>202</v>
      </c>
      <c r="C119" s="412"/>
      <c r="D119" s="604">
        <f>SUM(D116:D118)</f>
        <v>29858.318552942925</v>
      </c>
      <c r="E119" s="413"/>
      <c r="F119" s="506">
        <f>SUM(F116:F118)</f>
        <v>6374.7617254901952</v>
      </c>
      <c r="G119" s="402">
        <f>SUM(G116:G118)</f>
        <v>7169.4473817762391</v>
      </c>
      <c r="H119" s="402">
        <f t="shared" ref="H119:J119" si="33">SUM(H116:H118)</f>
        <v>7659.7427535412471</v>
      </c>
      <c r="I119" s="402">
        <f t="shared" si="33"/>
        <v>8654.3666921352396</v>
      </c>
      <c r="J119" s="403">
        <f t="shared" si="33"/>
        <v>0</v>
      </c>
      <c r="K119" s="38"/>
      <c r="L119" s="410"/>
      <c r="M119" s="54"/>
      <c r="N119" s="580"/>
      <c r="O119" s="580"/>
      <c r="P119" s="580"/>
      <c r="Q119" s="580"/>
      <c r="R119" s="580"/>
      <c r="S119" s="580"/>
      <c r="T119" s="580"/>
      <c r="U119" s="29"/>
      <c r="V119" s="29"/>
    </row>
    <row r="120" spans="1:32" ht="14.25" thickTop="1" thickBot="1" x14ac:dyDescent="0.25">
      <c r="A120" s="38"/>
      <c r="B120" s="300" t="s">
        <v>245</v>
      </c>
      <c r="C120" s="65"/>
      <c r="D120" s="604"/>
      <c r="E120" s="105"/>
      <c r="F120" s="429">
        <f>F114*F92</f>
        <v>0</v>
      </c>
      <c r="G120" s="313">
        <f>G114*G92</f>
        <v>0</v>
      </c>
      <c r="H120" s="313">
        <f>H114*H92</f>
        <v>0</v>
      </c>
      <c r="I120" s="313">
        <f>I114*I92</f>
        <v>0</v>
      </c>
      <c r="J120" s="314">
        <f>J114*J92</f>
        <v>13585.962147448738</v>
      </c>
      <c r="K120" s="38"/>
      <c r="L120" s="410"/>
      <c r="M120" s="54"/>
      <c r="N120" s="580"/>
      <c r="O120" s="580"/>
      <c r="P120" s="580"/>
      <c r="Q120" s="580"/>
      <c r="R120" s="580"/>
      <c r="S120" s="580"/>
      <c r="T120" s="580"/>
      <c r="U120" s="29"/>
      <c r="V120" s="29"/>
    </row>
    <row r="121" spans="1:32" ht="16.5" thickTop="1" thickBot="1" x14ac:dyDescent="0.3">
      <c r="A121" s="38"/>
      <c r="B121" s="572" t="s">
        <v>197</v>
      </c>
      <c r="C121" s="594"/>
      <c r="D121" s="605">
        <f>SUM(F121:J121)</f>
        <v>43444.280700391653</v>
      </c>
      <c r="E121" s="598"/>
      <c r="F121" s="573">
        <f t="shared" ref="F121:J121" si="34">F119+F120</f>
        <v>6374.7617254901952</v>
      </c>
      <c r="G121" s="574">
        <f t="shared" si="34"/>
        <v>7169.4473817762391</v>
      </c>
      <c r="H121" s="574">
        <f t="shared" si="34"/>
        <v>7659.7427535412471</v>
      </c>
      <c r="I121" s="574">
        <f t="shared" si="34"/>
        <v>8654.3666921352396</v>
      </c>
      <c r="J121" s="575">
        <f t="shared" si="34"/>
        <v>13585.962147448738</v>
      </c>
      <c r="K121" s="38"/>
      <c r="L121" s="29"/>
      <c r="M121" s="29"/>
      <c r="N121" s="580"/>
      <c r="O121" s="579"/>
      <c r="P121" s="580"/>
      <c r="Q121" s="580"/>
      <c r="R121" s="580"/>
      <c r="S121" s="580"/>
      <c r="T121" s="580"/>
      <c r="U121" s="29"/>
      <c r="V121" s="29"/>
    </row>
    <row r="122" spans="1:32" ht="14.25" thickTop="1" thickBot="1" x14ac:dyDescent="0.25">
      <c r="A122" s="38"/>
      <c r="B122" s="504" t="s">
        <v>203</v>
      </c>
      <c r="C122" s="595"/>
      <c r="D122" s="606">
        <f>SUM(F122:J122)</f>
        <v>541.3743065431463</v>
      </c>
      <c r="E122" s="599">
        <f t="shared" ref="E122:J122" si="35">E114*E82</f>
        <v>0</v>
      </c>
      <c r="F122" s="507">
        <f t="shared" si="35"/>
        <v>117.64705882352941</v>
      </c>
      <c r="G122" s="502">
        <f t="shared" si="35"/>
        <v>134.56362937331795</v>
      </c>
      <c r="H122" s="502">
        <f t="shared" si="35"/>
        <v>141.34835018205666</v>
      </c>
      <c r="I122" s="502">
        <f t="shared" si="35"/>
        <v>147.8152681642423</v>
      </c>
      <c r="J122" s="503">
        <f t="shared" si="35"/>
        <v>0</v>
      </c>
      <c r="K122" s="38"/>
      <c r="L122" s="410"/>
      <c r="M122" s="31"/>
      <c r="N122" s="31"/>
      <c r="O122" s="31"/>
      <c r="P122" s="31"/>
      <c r="Q122" s="31"/>
      <c r="R122" s="31"/>
      <c r="S122" s="579"/>
      <c r="T122" s="579"/>
      <c r="U122" s="29"/>
      <c r="V122" s="29"/>
    </row>
    <row r="123" spans="1:32" ht="13.5" thickBot="1" x14ac:dyDescent="0.25">
      <c r="A123" s="48"/>
      <c r="B123" s="501" t="s">
        <v>227</v>
      </c>
      <c r="C123" s="596"/>
      <c r="D123" s="678">
        <f>IFERROR(D121/D122,"The project box is empty")</f>
        <v>80.248139180815087</v>
      </c>
      <c r="E123" s="680"/>
      <c r="F123" s="680"/>
      <c r="G123" s="680"/>
      <c r="H123" s="680"/>
      <c r="I123" s="680"/>
      <c r="J123" s="681"/>
      <c r="K123" s="38"/>
      <c r="L123" s="410"/>
      <c r="M123" s="29"/>
      <c r="N123" s="580"/>
      <c r="O123" s="579"/>
      <c r="P123" s="579"/>
      <c r="Q123" s="578"/>
      <c r="R123" s="578"/>
      <c r="S123" s="578"/>
      <c r="T123" s="578"/>
      <c r="U123" s="29"/>
      <c r="V123" s="29"/>
    </row>
    <row r="124" spans="1:32" ht="13.5" thickTop="1" x14ac:dyDescent="0.2">
      <c r="A124" s="38"/>
      <c r="B124" s="39"/>
      <c r="C124" s="39"/>
      <c r="D124" s="38"/>
      <c r="E124" s="38"/>
      <c r="F124" s="38"/>
      <c r="G124" s="38"/>
      <c r="H124" s="38"/>
      <c r="I124" s="38"/>
      <c r="J124" s="38"/>
      <c r="K124" s="38"/>
      <c r="L124" s="410"/>
      <c r="M124" s="157"/>
      <c r="N124" s="580"/>
      <c r="O124" s="580"/>
      <c r="P124" s="580"/>
      <c r="Q124" s="580"/>
      <c r="R124" s="580"/>
      <c r="S124" s="579"/>
      <c r="T124" s="579"/>
      <c r="U124" s="29"/>
      <c r="V124" s="29"/>
      <c r="W124" s="29"/>
    </row>
    <row r="125" spans="1:32" x14ac:dyDescent="0.2">
      <c r="L125" s="410"/>
      <c r="M125" s="157"/>
      <c r="N125" s="581"/>
      <c r="O125" s="581"/>
      <c r="P125" s="581"/>
      <c r="Q125" s="581"/>
      <c r="R125" s="581"/>
      <c r="S125" s="579"/>
      <c r="T125" s="579"/>
      <c r="U125" s="29"/>
      <c r="V125" s="29"/>
      <c r="W125" s="29"/>
    </row>
    <row r="126" spans="1:32" ht="13.5" thickBot="1" x14ac:dyDescent="0.25">
      <c r="A126" s="435"/>
      <c r="B126" s="436"/>
      <c r="C126" s="439"/>
      <c r="D126" s="440"/>
      <c r="E126" s="438"/>
      <c r="F126" s="438"/>
      <c r="G126" s="438"/>
      <c r="H126" s="438"/>
      <c r="I126" s="438"/>
      <c r="J126" s="438"/>
      <c r="K126" s="163"/>
      <c r="L126" s="29"/>
      <c r="M126" s="157"/>
      <c r="N126" s="659"/>
      <c r="O126" s="659"/>
      <c r="P126" s="659"/>
      <c r="Q126" s="659"/>
      <c r="R126" s="659"/>
      <c r="S126" s="29"/>
      <c r="T126" s="29"/>
      <c r="U126" s="29"/>
      <c r="V126" s="29"/>
      <c r="W126" s="29"/>
    </row>
    <row r="127" spans="1:32" ht="13.5" thickTop="1" x14ac:dyDescent="0.2">
      <c r="A127" s="438"/>
      <c r="B127" s="455"/>
      <c r="C127" s="635" t="s">
        <v>205</v>
      </c>
      <c r="D127" s="319" t="s">
        <v>229</v>
      </c>
      <c r="E127" s="454"/>
      <c r="F127" s="318">
        <f>F6</f>
        <v>2021</v>
      </c>
      <c r="G127" s="318">
        <f>G6</f>
        <v>2022</v>
      </c>
      <c r="H127" s="318">
        <f>H6</f>
        <v>2023</v>
      </c>
      <c r="I127" s="318">
        <f>I6</f>
        <v>2024</v>
      </c>
      <c r="J127" s="421">
        <f>J6</f>
        <v>2025</v>
      </c>
      <c r="K127" s="163"/>
      <c r="L127" s="410"/>
      <c r="M127" s="29"/>
      <c r="N127" s="29"/>
      <c r="O127" s="491"/>
      <c r="P127" s="491"/>
      <c r="Q127" s="491"/>
      <c r="R127" s="491"/>
      <c r="S127" s="491"/>
      <c r="T127" s="491"/>
      <c r="U127" s="29"/>
      <c r="V127" s="29"/>
      <c r="W127" s="29"/>
    </row>
    <row r="128" spans="1:32" ht="13.5" thickBot="1" x14ac:dyDescent="0.25">
      <c r="A128" s="438"/>
      <c r="B128" s="634"/>
      <c r="C128" s="636" t="s">
        <v>206</v>
      </c>
      <c r="D128" s="632">
        <f>C90</f>
        <v>0.02</v>
      </c>
      <c r="E128" s="637">
        <v>1</v>
      </c>
      <c r="F128" s="633">
        <f>NPV(C90,1)</f>
        <v>0.98039215686274506</v>
      </c>
      <c r="G128" s="633">
        <f>NPV(C90,0,1)</f>
        <v>0.96116878123798533</v>
      </c>
      <c r="H128" s="633">
        <f>NPV(C90,0,0,1)</f>
        <v>0.9423223345470445</v>
      </c>
      <c r="I128" s="633">
        <f>NPV(C90,0,0,0,1)</f>
        <v>0.92384542602651432</v>
      </c>
      <c r="J128" s="658">
        <f>NPV(C90,0,0,0,0,1)</f>
        <v>0.90573080982991583</v>
      </c>
      <c r="K128" s="163"/>
      <c r="L128" s="410"/>
      <c r="M128" s="29"/>
      <c r="N128" s="580"/>
      <c r="O128" s="580"/>
      <c r="P128" s="580"/>
      <c r="Q128" s="580"/>
      <c r="R128" s="580"/>
      <c r="S128" s="491"/>
      <c r="T128" s="491"/>
      <c r="U128" s="29"/>
      <c r="V128" s="29"/>
      <c r="W128" s="29"/>
    </row>
    <row r="129" spans="1:24" x14ac:dyDescent="0.2">
      <c r="A129" s="438"/>
      <c r="B129" s="422"/>
      <c r="C129" s="324" t="s">
        <v>230</v>
      </c>
      <c r="D129" s="528">
        <f>IF(SUM(F129:J129)=0,1,SUM(F129:J129))</f>
        <v>4</v>
      </c>
      <c r="E129" s="586"/>
      <c r="F129" s="607">
        <f>IF(F134&gt;0,1,0)</f>
        <v>1</v>
      </c>
      <c r="G129" s="608">
        <f>IF(G134&gt;0,1,0)</f>
        <v>1</v>
      </c>
      <c r="H129" s="608">
        <f>IF(H134&gt;0,1,0)</f>
        <v>1</v>
      </c>
      <c r="I129" s="608">
        <f>IF(I134&gt;0,1,0)</f>
        <v>1</v>
      </c>
      <c r="J129" s="609">
        <f>IF(J134&gt;0,1,0)</f>
        <v>0</v>
      </c>
      <c r="K129" s="163"/>
      <c r="L129" s="410"/>
      <c r="M129" s="29"/>
      <c r="N129" s="29"/>
      <c r="O129" s="31"/>
      <c r="P129" s="31"/>
      <c r="Q129" s="31"/>
      <c r="R129" s="31"/>
      <c r="S129" s="31"/>
      <c r="T129" s="31"/>
      <c r="U129" s="29"/>
      <c r="V129" s="29"/>
      <c r="W129" s="29"/>
    </row>
    <row r="130" spans="1:24" x14ac:dyDescent="0.2">
      <c r="A130" s="438"/>
      <c r="B130" s="180"/>
      <c r="C130" s="219" t="s">
        <v>208</v>
      </c>
      <c r="D130" s="170">
        <f>SUM(F130:J130)/D129</f>
        <v>12085.942402154793</v>
      </c>
      <c r="E130" s="217"/>
      <c r="F130" s="584">
        <f>F128*(F10+F14+F15+F16+F17)</f>
        <v>10166.666666666666</v>
      </c>
      <c r="G130" s="417">
        <f>G128*(G10+G14+G15+G16+G17)</f>
        <v>11831.9876970396</v>
      </c>
      <c r="H130" s="417">
        <f>H128*(H10+H14+H15+H16+H17)</f>
        <v>12570.579942857574</v>
      </c>
      <c r="I130" s="417">
        <f>I128*(I10+I14+I15+I16+I17)</f>
        <v>13774.535302055328</v>
      </c>
      <c r="J130" s="447">
        <f>J128*(J10+J14+J15+J16+J17)</f>
        <v>0</v>
      </c>
      <c r="K130" s="163"/>
      <c r="L130" s="410"/>
      <c r="M130" s="31"/>
      <c r="N130" s="31"/>
      <c r="O130" s="31"/>
      <c r="P130" s="31"/>
      <c r="Q130" s="31"/>
      <c r="R130" s="31"/>
      <c r="S130" s="31"/>
      <c r="T130" s="31"/>
      <c r="U130" s="29"/>
      <c r="V130" s="29"/>
      <c r="W130" s="29"/>
    </row>
    <row r="131" spans="1:24" x14ac:dyDescent="0.2">
      <c r="A131" s="438"/>
      <c r="B131" s="180"/>
      <c r="C131" s="219" t="s">
        <v>209</v>
      </c>
      <c r="D131" s="170">
        <f>SUM(F131:J131)/D129</f>
        <v>5958.2382816489862</v>
      </c>
      <c r="E131" s="217"/>
      <c r="F131" s="584">
        <f>F116</f>
        <v>5359.3137254901958</v>
      </c>
      <c r="G131" s="417">
        <f>G116</f>
        <v>5650.2306805074968</v>
      </c>
      <c r="H131" s="417">
        <f>H116</f>
        <v>5982.3333408719118</v>
      </c>
      <c r="I131" s="417">
        <f>I116</f>
        <v>6841.0753797263387</v>
      </c>
      <c r="J131" s="447">
        <f>J116</f>
        <v>0</v>
      </c>
      <c r="K131" s="163"/>
      <c r="L131" s="29"/>
      <c r="M131" s="29"/>
      <c r="N131" s="29"/>
      <c r="O131" s="29"/>
      <c r="P131" s="29"/>
      <c r="Q131" s="29"/>
      <c r="R131" s="29"/>
      <c r="S131" s="29"/>
      <c r="T131" s="29"/>
      <c r="U131" s="29"/>
      <c r="V131" s="29"/>
      <c r="W131" s="29"/>
    </row>
    <row r="132" spans="1:24" x14ac:dyDescent="0.2">
      <c r="A132" s="438"/>
      <c r="B132" s="393"/>
      <c r="C132" s="219" t="s">
        <v>210</v>
      </c>
      <c r="D132" s="170">
        <f>SUM(F132:J132)/D129</f>
        <v>-6127.7041205058067</v>
      </c>
      <c r="E132" s="217"/>
      <c r="F132" s="584">
        <f>F131-F130</f>
        <v>-4807.3529411764703</v>
      </c>
      <c r="G132" s="417">
        <f>G131-G130</f>
        <v>-6181.7570165321031</v>
      </c>
      <c r="H132" s="417">
        <f t="shared" ref="H132:J132" si="36">H131-H130</f>
        <v>-6588.246601985662</v>
      </c>
      <c r="I132" s="417">
        <f t="shared" si="36"/>
        <v>-6933.4599223289897</v>
      </c>
      <c r="J132" s="447">
        <f t="shared" si="36"/>
        <v>0</v>
      </c>
      <c r="K132" s="163"/>
      <c r="V132" s="29"/>
      <c r="W132" s="29"/>
    </row>
    <row r="133" spans="1:24" x14ac:dyDescent="0.2">
      <c r="A133" s="438"/>
      <c r="B133" s="393"/>
      <c r="C133" s="219" t="s">
        <v>211</v>
      </c>
      <c r="D133" s="170">
        <f>SUM(F133:J133)/D129</f>
        <v>10861.070175097913</v>
      </c>
      <c r="E133" s="217"/>
      <c r="F133" s="584">
        <f>F121</f>
        <v>6374.7617254901952</v>
      </c>
      <c r="G133" s="417">
        <f>G121</f>
        <v>7169.4473817762391</v>
      </c>
      <c r="H133" s="417">
        <f>H121</f>
        <v>7659.7427535412471</v>
      </c>
      <c r="I133" s="417">
        <f>I121</f>
        <v>8654.3666921352396</v>
      </c>
      <c r="J133" s="447">
        <f>J121</f>
        <v>13585.962147448738</v>
      </c>
      <c r="K133" s="163"/>
      <c r="V133" s="29"/>
      <c r="W133" s="29"/>
    </row>
    <row r="134" spans="1:24" x14ac:dyDescent="0.2">
      <c r="A134" s="438"/>
      <c r="B134" s="393"/>
      <c r="C134" s="219" t="s">
        <v>221</v>
      </c>
      <c r="D134" s="529">
        <f>SUM(F134:J134)/D129</f>
        <v>17.5</v>
      </c>
      <c r="E134" s="217"/>
      <c r="F134" s="584">
        <f>F73</f>
        <v>16</v>
      </c>
      <c r="G134" s="417">
        <f>G73</f>
        <v>17</v>
      </c>
      <c r="H134" s="417">
        <f>H73</f>
        <v>18</v>
      </c>
      <c r="I134" s="417">
        <f>I73</f>
        <v>19</v>
      </c>
      <c r="J134" s="447">
        <f>J73</f>
        <v>0</v>
      </c>
      <c r="K134" s="438"/>
      <c r="V134" s="29"/>
      <c r="W134" s="29"/>
    </row>
    <row r="135" spans="1:24" x14ac:dyDescent="0.2">
      <c r="A135" s="438"/>
      <c r="B135" s="393"/>
      <c r="C135" s="219" t="s">
        <v>212</v>
      </c>
      <c r="D135" s="170">
        <f>SUM(F135:J135)/D129</f>
        <v>-2595.0993473808094</v>
      </c>
      <c r="E135" s="217"/>
      <c r="F135" s="584">
        <f>F74*F128</f>
        <v>-2447.0588235294117</v>
      </c>
      <c r="G135" s="417">
        <f>G74*G128</f>
        <v>-2549.0196078431372</v>
      </c>
      <c r="H135" s="417">
        <f>H74*H128</f>
        <v>-2646.0411154081012</v>
      </c>
      <c r="I135" s="417">
        <f>I74*I128</f>
        <v>-2738.2778427425883</v>
      </c>
      <c r="J135" s="447">
        <f>J74*J128</f>
        <v>0</v>
      </c>
      <c r="K135" s="438"/>
      <c r="V135" s="29"/>
      <c r="W135" s="29"/>
    </row>
    <row r="136" spans="1:24" x14ac:dyDescent="0.2">
      <c r="A136" s="438"/>
      <c r="B136" s="393"/>
      <c r="C136" s="168" t="s">
        <v>207</v>
      </c>
      <c r="D136" s="529">
        <f>SUM(F136:J136)/D129</f>
        <v>3.5</v>
      </c>
      <c r="E136" s="587"/>
      <c r="F136" s="169">
        <f>F75</f>
        <v>2</v>
      </c>
      <c r="G136" s="170">
        <f>G75</f>
        <v>3</v>
      </c>
      <c r="H136" s="170">
        <f>H75</f>
        <v>4</v>
      </c>
      <c r="I136" s="170">
        <f>I75</f>
        <v>5</v>
      </c>
      <c r="J136" s="183">
        <f>J75</f>
        <v>0</v>
      </c>
      <c r="K136" s="438"/>
      <c r="L136" s="509"/>
      <c r="M136" s="515"/>
      <c r="N136" s="516"/>
      <c r="O136" s="426"/>
      <c r="P136" s="426"/>
      <c r="Q136" s="426"/>
      <c r="R136" s="426"/>
      <c r="S136" s="426"/>
      <c r="T136" s="426"/>
      <c r="U136" s="29"/>
      <c r="V136" s="29"/>
      <c r="W136" s="29"/>
      <c r="X136" s="28"/>
    </row>
    <row r="137" spans="1:24" ht="13.5" thickBot="1" x14ac:dyDescent="0.25">
      <c r="A137" s="438"/>
      <c r="B137" s="526"/>
      <c r="C137" s="527" t="s">
        <v>222</v>
      </c>
      <c r="D137" s="299">
        <f>SUM(F137:J137)/D129</f>
        <v>-378.41678687743354</v>
      </c>
      <c r="E137" s="525"/>
      <c r="F137" s="585">
        <f>F76*F128</f>
        <v>-245.09803921568627</v>
      </c>
      <c r="G137" s="299">
        <f>G76*G128</f>
        <v>-336.40907343329485</v>
      </c>
      <c r="H137" s="299">
        <f>H76*H128</f>
        <v>-424.04505054617005</v>
      </c>
      <c r="I137" s="299">
        <f>I76*I128</f>
        <v>-508.1149843145829</v>
      </c>
      <c r="J137" s="222">
        <f>J76*J128</f>
        <v>0</v>
      </c>
      <c r="K137" s="438"/>
      <c r="V137" s="29"/>
      <c r="W137" s="29"/>
      <c r="X137" s="28"/>
    </row>
    <row r="138" spans="1:24" ht="14.25" thickTop="1" thickBot="1" x14ac:dyDescent="0.25">
      <c r="A138" s="438"/>
      <c r="K138" s="438"/>
      <c r="L138" s="509"/>
      <c r="M138" s="29"/>
      <c r="N138" s="29"/>
      <c r="O138" s="510"/>
      <c r="P138" s="510"/>
      <c r="Q138" s="510"/>
      <c r="R138" s="510"/>
      <c r="S138" s="510"/>
      <c r="T138" s="510"/>
      <c r="U138" s="29"/>
      <c r="V138" s="29"/>
      <c r="W138" s="29"/>
      <c r="X138" s="28"/>
    </row>
    <row r="139" spans="1:24" ht="13.5" thickTop="1" x14ac:dyDescent="0.2">
      <c r="A139" s="438"/>
      <c r="B139" s="392"/>
      <c r="C139" s="630" t="s">
        <v>201</v>
      </c>
      <c r="D139" s="631"/>
      <c r="E139" s="30"/>
      <c r="F139" s="615"/>
      <c r="G139" s="615"/>
      <c r="H139" s="615"/>
      <c r="I139" s="615"/>
      <c r="J139" s="615"/>
      <c r="K139" s="438"/>
      <c r="L139" s="29"/>
      <c r="M139" s="29"/>
      <c r="N139" s="29"/>
      <c r="O139" s="29"/>
      <c r="P139" s="29"/>
      <c r="Q139" s="29"/>
      <c r="R139" s="29"/>
      <c r="S139" s="29"/>
      <c r="T139" s="29"/>
      <c r="U139" s="29"/>
      <c r="V139" s="29"/>
      <c r="W139" s="29"/>
      <c r="X139" s="28"/>
    </row>
    <row r="140" spans="1:24" x14ac:dyDescent="0.2">
      <c r="A140" s="438"/>
      <c r="B140" s="442"/>
      <c r="C140" s="446" t="s">
        <v>213</v>
      </c>
      <c r="D140" s="618">
        <f>IFERROR(D131/D130,0)</f>
        <v>0.49298913426781654</v>
      </c>
      <c r="E140" s="30"/>
      <c r="F140" s="616"/>
      <c r="G140" s="615"/>
      <c r="H140" s="615"/>
      <c r="I140" s="615"/>
      <c r="J140" s="615"/>
      <c r="K140" s="438"/>
      <c r="L140" s="425"/>
      <c r="M140" s="29"/>
      <c r="N140" s="29"/>
      <c r="O140" s="511"/>
      <c r="P140" s="511"/>
      <c r="Q140" s="511"/>
      <c r="R140" s="511"/>
      <c r="S140" s="511"/>
      <c r="T140" s="511"/>
      <c r="U140" s="29"/>
      <c r="V140" s="29"/>
      <c r="W140" s="29"/>
      <c r="X140" s="28"/>
    </row>
    <row r="141" spans="1:24" x14ac:dyDescent="0.2">
      <c r="A141" s="438"/>
      <c r="B141" s="444"/>
      <c r="C141" s="446" t="s">
        <v>214</v>
      </c>
      <c r="D141" s="618">
        <f>IFERROR(D133/D130,0)</f>
        <v>0.89865314707783994</v>
      </c>
      <c r="E141" s="30"/>
      <c r="F141" s="616"/>
      <c r="G141" s="615"/>
      <c r="H141" s="615"/>
      <c r="I141" s="615"/>
      <c r="J141" s="615"/>
      <c r="K141" s="438"/>
      <c r="L141" s="410"/>
      <c r="M141" s="29"/>
      <c r="N141" s="29"/>
      <c r="O141" s="87"/>
      <c r="P141" s="87"/>
      <c r="Q141" s="87"/>
      <c r="R141" s="87"/>
      <c r="S141" s="87"/>
      <c r="T141" s="87"/>
      <c r="U141" s="29"/>
      <c r="V141" s="29"/>
      <c r="W141" s="29"/>
    </row>
    <row r="142" spans="1:24" x14ac:dyDescent="0.2">
      <c r="A142" s="438"/>
      <c r="B142" s="442"/>
      <c r="C142" s="446" t="s">
        <v>215</v>
      </c>
      <c r="D142" s="618">
        <f>IFERROR(D131/-D132,0)</f>
        <v>0.97234431762301998</v>
      </c>
      <c r="E142" s="30"/>
      <c r="F142" s="616"/>
      <c r="G142" s="615"/>
      <c r="H142" s="615"/>
      <c r="I142" s="615"/>
      <c r="J142" s="615"/>
      <c r="K142" s="438"/>
      <c r="L142" s="410"/>
      <c r="M142" s="29"/>
      <c r="N142" s="29"/>
      <c r="O142" s="87"/>
      <c r="P142" s="87"/>
      <c r="Q142" s="87"/>
      <c r="R142" s="87"/>
      <c r="S142" s="87"/>
      <c r="T142" s="87"/>
      <c r="U142" s="29"/>
      <c r="V142" s="29"/>
      <c r="W142" s="29"/>
    </row>
    <row r="143" spans="1:24" x14ac:dyDescent="0.2">
      <c r="A143" s="438"/>
      <c r="B143" s="441"/>
      <c r="C143" s="446" t="s">
        <v>216</v>
      </c>
      <c r="D143" s="618">
        <f>IFERROR(D133/-D132,0)</f>
        <v>1.7724534281530215</v>
      </c>
      <c r="E143" s="30"/>
      <c r="F143" s="616"/>
      <c r="G143" s="30"/>
      <c r="H143" s="615"/>
      <c r="I143" s="30"/>
      <c r="J143" s="30"/>
      <c r="K143" s="438"/>
      <c r="L143" s="410"/>
      <c r="M143" s="29"/>
      <c r="N143" s="29"/>
      <c r="O143" s="87"/>
      <c r="P143" s="87"/>
      <c r="Q143" s="87"/>
      <c r="R143" s="87"/>
      <c r="S143" s="87"/>
      <c r="T143" s="87"/>
      <c r="U143" s="29"/>
      <c r="V143" s="29"/>
      <c r="W143" s="29"/>
    </row>
    <row r="144" spans="1:24" x14ac:dyDescent="0.2">
      <c r="A144" s="438"/>
      <c r="B144" s="441"/>
      <c r="C144" s="446" t="s">
        <v>217</v>
      </c>
      <c r="D144" s="618">
        <f>IFERROR(D133/D134,0)</f>
        <v>620.63258143416647</v>
      </c>
      <c r="E144" s="30"/>
      <c r="F144" s="616"/>
      <c r="G144" s="30"/>
      <c r="H144" s="615"/>
      <c r="I144" s="30"/>
      <c r="J144" s="30"/>
      <c r="K144" s="438"/>
      <c r="L144" s="410"/>
      <c r="M144" s="29"/>
      <c r="N144" s="29"/>
      <c r="O144" s="87"/>
      <c r="P144" s="87"/>
      <c r="Q144" s="87"/>
      <c r="R144" s="87"/>
      <c r="S144" s="87"/>
      <c r="T144" s="87"/>
      <c r="U144" s="29"/>
      <c r="V144" s="29"/>
      <c r="W144" s="29"/>
    </row>
    <row r="145" spans="1:23" x14ac:dyDescent="0.2">
      <c r="A145" s="438"/>
      <c r="B145" s="441"/>
      <c r="C145" s="446" t="s">
        <v>218</v>
      </c>
      <c r="D145" s="618">
        <f>IFERROR(D133/-D135,0)</f>
        <v>4.185223269413485</v>
      </c>
      <c r="E145" s="30"/>
      <c r="F145" s="616"/>
      <c r="G145" s="30"/>
      <c r="H145" s="615"/>
      <c r="I145" s="30"/>
      <c r="J145" s="30"/>
      <c r="K145" s="438"/>
      <c r="L145" s="410"/>
      <c r="M145" s="29"/>
      <c r="N145" s="29"/>
      <c r="O145" s="87"/>
      <c r="P145" s="87"/>
      <c r="Q145" s="87"/>
      <c r="R145" s="87"/>
      <c r="S145" s="87"/>
      <c r="T145" s="87"/>
      <c r="U145" s="29"/>
      <c r="V145" s="29"/>
      <c r="W145" s="29"/>
    </row>
    <row r="146" spans="1:23" ht="12.75" customHeight="1" x14ac:dyDescent="0.2">
      <c r="A146" s="438"/>
      <c r="B146" s="441"/>
      <c r="C146" s="437" t="s">
        <v>219</v>
      </c>
      <c r="D146" s="619">
        <f>IFERROR(D133/-D137,0)</f>
        <v>28.701343470303645</v>
      </c>
      <c r="E146" s="30"/>
      <c r="F146" s="616"/>
      <c r="G146" s="30"/>
      <c r="H146" s="615"/>
      <c r="I146" s="30"/>
      <c r="J146" s="30"/>
      <c r="K146" s="438"/>
      <c r="L146" s="29"/>
      <c r="M146" s="29"/>
      <c r="N146" s="29"/>
      <c r="O146" s="87"/>
      <c r="P146" s="87"/>
      <c r="Q146" s="87"/>
      <c r="R146" s="87"/>
      <c r="S146" s="87"/>
      <c r="T146" s="87"/>
      <c r="U146" s="29"/>
      <c r="V146" s="29"/>
      <c r="W146" s="29"/>
    </row>
    <row r="147" spans="1:23" ht="13.5" thickBot="1" x14ac:dyDescent="0.25">
      <c r="A147" s="438"/>
      <c r="B147" s="443"/>
      <c r="C147" s="524" t="s">
        <v>220</v>
      </c>
      <c r="D147" s="620">
        <f>IFERROR(D137/D132,0)</f>
        <v>6.1755068364201207E-2</v>
      </c>
      <c r="E147" s="22"/>
      <c r="F147" s="617"/>
      <c r="G147" s="22"/>
      <c r="H147" s="22"/>
      <c r="I147" s="22"/>
      <c r="J147" s="22"/>
      <c r="K147" s="438"/>
      <c r="L147" s="410"/>
      <c r="M147" s="29"/>
      <c r="N147" s="29"/>
      <c r="O147" s="87"/>
      <c r="P147" s="87"/>
      <c r="Q147" s="87"/>
      <c r="R147" s="87"/>
      <c r="S147" s="87"/>
      <c r="T147" s="87"/>
      <c r="U147" s="508"/>
      <c r="V147" s="29"/>
      <c r="W147" s="29"/>
    </row>
    <row r="148" spans="1:23" ht="12.75" customHeight="1" thickTop="1" x14ac:dyDescent="0.2">
      <c r="A148" s="438"/>
      <c r="B148" s="439"/>
      <c r="C148" s="439"/>
      <c r="D148" s="438"/>
      <c r="E148" s="438"/>
      <c r="F148" s="438"/>
      <c r="G148" s="438"/>
      <c r="H148" s="438"/>
      <c r="I148" s="438"/>
      <c r="J148" s="438"/>
      <c r="K148" s="438"/>
      <c r="L148" s="410"/>
      <c r="M148" s="29"/>
      <c r="N148" s="29"/>
      <c r="O148" s="87"/>
      <c r="P148" s="87"/>
      <c r="Q148" s="87"/>
      <c r="R148" s="87"/>
      <c r="S148" s="87"/>
      <c r="T148" s="87"/>
      <c r="U148" s="29"/>
      <c r="V148" s="31"/>
      <c r="W148" s="29"/>
    </row>
    <row r="149" spans="1:23" x14ac:dyDescent="0.2">
      <c r="L149" s="410"/>
      <c r="M149" s="29"/>
      <c r="N149" s="29"/>
      <c r="O149" s="87"/>
      <c r="P149" s="87"/>
      <c r="Q149" s="87"/>
      <c r="R149" s="87"/>
      <c r="S149" s="87"/>
      <c r="T149" s="87"/>
      <c r="U149" s="29"/>
      <c r="V149" s="29"/>
      <c r="W149" s="29"/>
    </row>
    <row r="150" spans="1:23" x14ac:dyDescent="0.2">
      <c r="L150" s="410"/>
      <c r="M150" s="29"/>
      <c r="N150" s="29"/>
      <c r="O150" s="87"/>
      <c r="P150" s="87"/>
      <c r="Q150" s="87"/>
      <c r="R150" s="87"/>
      <c r="S150" s="87"/>
      <c r="T150" s="87"/>
      <c r="U150" s="29"/>
      <c r="V150" s="29"/>
      <c r="W150" s="29"/>
    </row>
    <row r="151" spans="1:23" x14ac:dyDescent="0.2">
      <c r="L151" s="420"/>
      <c r="M151" s="29"/>
      <c r="N151" s="29"/>
      <c r="O151" s="87"/>
      <c r="P151" s="87"/>
      <c r="Q151" s="87"/>
      <c r="R151" s="87"/>
      <c r="S151" s="87"/>
      <c r="T151" s="87"/>
      <c r="U151" s="29"/>
      <c r="V151" s="29"/>
      <c r="W151" s="29"/>
    </row>
    <row r="152" spans="1:23" x14ac:dyDescent="0.2">
      <c r="L152" s="410"/>
      <c r="M152" s="29"/>
      <c r="N152" s="29"/>
      <c r="O152" s="87"/>
      <c r="P152" s="87"/>
      <c r="Q152" s="87"/>
      <c r="R152" s="87"/>
      <c r="S152" s="87"/>
      <c r="T152" s="87"/>
      <c r="U152" s="29"/>
      <c r="V152" s="29"/>
      <c r="W152" s="29"/>
    </row>
    <row r="153" spans="1:23" x14ac:dyDescent="0.2">
      <c r="L153" s="410"/>
      <c r="M153" s="29"/>
      <c r="N153" s="147"/>
      <c r="O153" s="87"/>
      <c r="P153" s="87"/>
      <c r="Q153" s="87"/>
      <c r="R153" s="87"/>
      <c r="S153" s="87"/>
      <c r="T153" s="87"/>
      <c r="U153" s="29"/>
      <c r="V153" s="29"/>
      <c r="W153" s="29"/>
    </row>
    <row r="154" spans="1:23" x14ac:dyDescent="0.2">
      <c r="A154" s="49"/>
      <c r="B154" s="61"/>
      <c r="C154" s="61"/>
      <c r="D154" s="49"/>
      <c r="E154" s="49"/>
      <c r="F154" s="49"/>
      <c r="G154" s="49"/>
      <c r="H154" s="49"/>
      <c r="I154" s="49"/>
      <c r="J154" s="49"/>
      <c r="K154" s="49"/>
      <c r="L154" s="512"/>
      <c r="M154" s="29"/>
      <c r="N154" s="29"/>
      <c r="O154" s="87"/>
      <c r="P154" s="87"/>
      <c r="Q154" s="87"/>
      <c r="R154" s="87"/>
      <c r="S154" s="87"/>
      <c r="T154" s="87"/>
      <c r="U154" s="29"/>
      <c r="V154" s="29"/>
      <c r="W154" s="29"/>
    </row>
    <row r="155" spans="1:23" x14ac:dyDescent="0.2">
      <c r="A155" s="49"/>
      <c r="B155" s="61"/>
      <c r="C155" s="61"/>
      <c r="D155" s="49"/>
      <c r="E155" s="49"/>
      <c r="F155" s="49"/>
      <c r="G155" s="49"/>
      <c r="H155" s="49"/>
      <c r="I155" s="49"/>
      <c r="J155" s="49"/>
      <c r="K155" s="49"/>
      <c r="L155" s="509"/>
      <c r="M155" s="29"/>
      <c r="N155" s="29"/>
      <c r="O155" s="513"/>
      <c r="P155" s="513"/>
      <c r="Q155" s="513"/>
      <c r="R155" s="513"/>
      <c r="S155" s="513"/>
      <c r="T155" s="513"/>
      <c r="U155" s="29"/>
      <c r="V155" s="29"/>
      <c r="W155" s="29"/>
    </row>
    <row r="156" spans="1:23" x14ac:dyDescent="0.2">
      <c r="A156" s="49"/>
      <c r="B156" s="61"/>
      <c r="C156" s="61"/>
      <c r="D156" s="49"/>
      <c r="E156" s="49"/>
      <c r="F156" s="49"/>
      <c r="G156" s="49"/>
      <c r="H156" s="49"/>
      <c r="I156" s="49"/>
      <c r="J156" s="49"/>
      <c r="K156" s="49"/>
      <c r="L156" s="509"/>
      <c r="M156" s="29"/>
      <c r="N156" s="29"/>
      <c r="O156" s="87"/>
      <c r="P156" s="87"/>
      <c r="Q156" s="87"/>
      <c r="R156" s="87"/>
      <c r="S156" s="87"/>
      <c r="T156" s="87"/>
      <c r="U156" s="29"/>
      <c r="V156" s="29"/>
      <c r="W156" s="29"/>
    </row>
    <row r="157" spans="1:23" x14ac:dyDescent="0.2">
      <c r="A157" s="49"/>
      <c r="B157" s="61"/>
      <c r="C157" s="61"/>
      <c r="D157" s="49"/>
      <c r="E157" s="49"/>
      <c r="F157" s="49"/>
      <c r="G157" s="49"/>
      <c r="H157" s="49"/>
      <c r="I157" s="49"/>
      <c r="J157" s="49"/>
      <c r="K157" s="49"/>
      <c r="L157" s="29"/>
      <c r="M157" s="29"/>
      <c r="N157" s="29"/>
      <c r="O157" s="29"/>
      <c r="P157" s="29"/>
      <c r="Q157" s="29"/>
      <c r="R157" s="29"/>
      <c r="S157" s="29"/>
      <c r="T157" s="29"/>
      <c r="U157" s="29"/>
      <c r="V157" s="29"/>
      <c r="W157" s="29"/>
    </row>
    <row r="158" spans="1:23" x14ac:dyDescent="0.2">
      <c r="A158" s="29"/>
      <c r="B158" s="382"/>
      <c r="C158" s="29"/>
      <c r="D158" s="31"/>
      <c r="E158" s="31"/>
      <c r="F158" s="31"/>
      <c r="G158" s="31"/>
      <c r="H158" s="31"/>
      <c r="I158" s="31"/>
      <c r="J158" s="31"/>
      <c r="V158" s="29"/>
      <c r="W158" s="29"/>
    </row>
    <row r="159" spans="1:23" x14ac:dyDescent="0.2">
      <c r="A159" s="29"/>
      <c r="B159" s="29"/>
      <c r="C159" s="29"/>
      <c r="D159" s="31"/>
      <c r="E159" s="31"/>
      <c r="F159" s="31"/>
      <c r="G159" s="31"/>
      <c r="H159" s="31"/>
      <c r="I159" s="31"/>
      <c r="J159" s="31"/>
      <c r="V159" s="29"/>
      <c r="W159" s="29"/>
    </row>
    <row r="160" spans="1:23" x14ac:dyDescent="0.2">
      <c r="A160" s="29"/>
      <c r="B160" s="492"/>
      <c r="C160" s="29"/>
      <c r="D160" s="31"/>
      <c r="E160" s="31"/>
      <c r="F160" s="31"/>
      <c r="G160" s="31"/>
      <c r="H160" s="31"/>
      <c r="I160" s="31"/>
      <c r="J160" s="31"/>
    </row>
    <row r="161" spans="1:21" x14ac:dyDescent="0.2">
      <c r="A161" s="29"/>
      <c r="B161" s="382"/>
      <c r="C161" s="29"/>
      <c r="D161" s="31"/>
      <c r="E161" s="31"/>
      <c r="F161" s="31"/>
      <c r="G161" s="31"/>
      <c r="H161" s="31"/>
      <c r="I161" s="31"/>
      <c r="J161" s="31"/>
    </row>
    <row r="162" spans="1:21" x14ac:dyDescent="0.2">
      <c r="A162" s="29"/>
      <c r="B162" s="29"/>
      <c r="C162" s="29"/>
      <c r="D162" s="31"/>
      <c r="E162" s="31"/>
      <c r="F162" s="31"/>
      <c r="G162" s="31"/>
      <c r="H162" s="31"/>
      <c r="I162" s="31"/>
      <c r="J162" s="31"/>
    </row>
    <row r="163" spans="1:21" x14ac:dyDescent="0.2">
      <c r="A163" s="29"/>
      <c r="B163" s="492"/>
      <c r="C163" s="29"/>
      <c r="D163" s="31"/>
      <c r="E163" s="31"/>
      <c r="F163" s="31"/>
      <c r="G163" s="31"/>
      <c r="H163" s="31"/>
      <c r="I163" s="31"/>
      <c r="J163" s="31"/>
    </row>
    <row r="164" spans="1:21" x14ac:dyDescent="0.2">
      <c r="A164" s="29"/>
      <c r="B164" s="493"/>
      <c r="C164" s="29"/>
      <c r="D164" s="31"/>
      <c r="E164" s="31"/>
      <c r="F164" s="31"/>
      <c r="G164" s="31"/>
      <c r="H164" s="31"/>
      <c r="I164" s="31"/>
      <c r="J164" s="31"/>
    </row>
    <row r="165" spans="1:21" x14ac:dyDescent="0.2">
      <c r="A165" s="29"/>
      <c r="B165" s="382"/>
      <c r="C165" s="29"/>
      <c r="D165" s="31"/>
      <c r="E165" s="31"/>
      <c r="F165" s="31"/>
      <c r="G165" s="31"/>
      <c r="H165" s="31"/>
      <c r="I165" s="31"/>
      <c r="J165" s="31"/>
    </row>
    <row r="166" spans="1:21" x14ac:dyDescent="0.2">
      <c r="A166" s="29"/>
      <c r="B166" s="382"/>
      <c r="C166" s="29"/>
      <c r="D166" s="31"/>
      <c r="E166" s="31"/>
      <c r="F166" s="31"/>
      <c r="G166" s="31"/>
      <c r="H166" s="31"/>
      <c r="I166" s="31"/>
      <c r="J166" s="31"/>
    </row>
    <row r="167" spans="1:21" x14ac:dyDescent="0.2">
      <c r="A167" s="29"/>
      <c r="B167" s="382"/>
      <c r="C167" s="29"/>
      <c r="D167" s="31"/>
      <c r="E167" s="31"/>
      <c r="F167" s="31"/>
      <c r="G167" s="31"/>
      <c r="H167" s="31"/>
      <c r="I167" s="31"/>
      <c r="J167" s="31"/>
    </row>
    <row r="168" spans="1:21" x14ac:dyDescent="0.2">
      <c r="A168" s="29"/>
      <c r="B168" s="382"/>
      <c r="C168" s="29"/>
      <c r="D168" s="31"/>
      <c r="E168" s="31"/>
      <c r="F168" s="31"/>
      <c r="G168" s="31"/>
      <c r="H168" s="31"/>
      <c r="I168" s="31"/>
      <c r="J168" s="31"/>
    </row>
    <row r="169" spans="1:21" x14ac:dyDescent="0.2">
      <c r="A169" s="29"/>
      <c r="B169" s="382"/>
      <c r="C169" s="29"/>
      <c r="D169" s="31"/>
      <c r="E169" s="31"/>
      <c r="F169" s="31"/>
      <c r="G169" s="31"/>
      <c r="H169" s="31"/>
      <c r="I169" s="31"/>
      <c r="J169" s="31"/>
      <c r="K169" s="29"/>
      <c r="L169" s="54"/>
      <c r="M169" s="212"/>
      <c r="N169" s="514"/>
      <c r="O169" s="31"/>
      <c r="P169" s="31"/>
      <c r="Q169" s="31"/>
      <c r="R169" s="31"/>
      <c r="S169" s="31"/>
      <c r="T169" s="31"/>
      <c r="U169" s="29"/>
    </row>
    <row r="170" spans="1:21" x14ac:dyDescent="0.2">
      <c r="A170" s="29"/>
      <c r="B170" s="382"/>
      <c r="C170" s="29"/>
      <c r="D170" s="31"/>
      <c r="E170" s="31"/>
      <c r="F170" s="31"/>
      <c r="G170" s="31"/>
      <c r="H170" s="31"/>
      <c r="I170" s="31"/>
      <c r="J170" s="31"/>
      <c r="K170" s="29"/>
      <c r="L170" s="207"/>
      <c r="M170" s="182"/>
      <c r="N170" s="257"/>
      <c r="O170" s="257"/>
      <c r="P170" s="257"/>
      <c r="Q170" s="257"/>
      <c r="R170" s="257"/>
      <c r="S170" s="257"/>
      <c r="T170" s="257"/>
      <c r="U170" s="29"/>
    </row>
    <row r="171" spans="1:21" x14ac:dyDescent="0.2">
      <c r="A171" s="29"/>
      <c r="B171" s="382"/>
      <c r="C171" s="29"/>
      <c r="D171" s="31"/>
      <c r="E171" s="31"/>
      <c r="F171" s="31"/>
      <c r="G171" s="31"/>
      <c r="H171" s="31"/>
      <c r="I171" s="31"/>
      <c r="J171" s="31"/>
      <c r="K171" s="29"/>
      <c r="L171" s="453"/>
      <c r="M171" s="182"/>
      <c r="N171" s="29"/>
      <c r="O171" s="491"/>
      <c r="P171" s="491"/>
      <c r="Q171" s="491"/>
      <c r="R171" s="491"/>
      <c r="S171" s="491"/>
      <c r="T171" s="491"/>
      <c r="U171" s="29"/>
    </row>
    <row r="172" spans="1:21" x14ac:dyDescent="0.2">
      <c r="A172" s="29"/>
      <c r="B172" s="182"/>
      <c r="C172" s="182"/>
      <c r="D172" s="29"/>
      <c r="E172" s="29"/>
      <c r="F172" s="29"/>
      <c r="G172" s="29"/>
      <c r="H172" s="29"/>
      <c r="I172" s="29"/>
      <c r="J172" s="29"/>
      <c r="K172" s="29"/>
      <c r="L172" s="410"/>
      <c r="M172" s="31"/>
      <c r="N172" s="31"/>
      <c r="O172" s="31"/>
      <c r="P172" s="31"/>
      <c r="Q172" s="31"/>
      <c r="R172" s="31"/>
      <c r="S172" s="31"/>
      <c r="T172" s="31"/>
      <c r="U172" s="29"/>
    </row>
    <row r="173" spans="1:21" x14ac:dyDescent="0.2">
      <c r="A173" s="29"/>
      <c r="B173" s="157"/>
      <c r="C173" s="377"/>
      <c r="D173" s="494"/>
      <c r="E173" s="494"/>
      <c r="F173" s="494"/>
      <c r="G173" s="494"/>
      <c r="H173" s="494"/>
      <c r="I173" s="494"/>
      <c r="J173" s="494"/>
      <c r="K173" s="29"/>
      <c r="L173" s="410"/>
      <c r="M173" s="31"/>
      <c r="N173" s="31"/>
      <c r="O173" s="31"/>
      <c r="P173" s="31"/>
      <c r="Q173" s="31"/>
      <c r="R173" s="31"/>
      <c r="S173" s="31"/>
      <c r="T173" s="31"/>
      <c r="U173" s="29"/>
    </row>
    <row r="174" spans="1:21" x14ac:dyDescent="0.2">
      <c r="A174" s="29"/>
      <c r="B174" s="495"/>
      <c r="C174" s="378"/>
      <c r="D174" s="408"/>
      <c r="E174" s="408"/>
      <c r="F174" s="408"/>
      <c r="G174" s="408"/>
      <c r="H174" s="408"/>
      <c r="I174" s="408"/>
      <c r="J174" s="408"/>
      <c r="K174" s="29"/>
      <c r="L174" s="410"/>
      <c r="M174" s="31"/>
      <c r="N174" s="31"/>
      <c r="O174" s="31"/>
      <c r="P174" s="31"/>
      <c r="Q174" s="31"/>
      <c r="R174" s="31"/>
      <c r="S174" s="31"/>
      <c r="T174" s="31"/>
      <c r="U174" s="29"/>
    </row>
    <row r="175" spans="1:21" x14ac:dyDescent="0.2">
      <c r="A175" s="29"/>
      <c r="B175" s="496"/>
      <c r="C175" s="378"/>
      <c r="D175" s="378"/>
      <c r="E175" s="378"/>
      <c r="F175" s="29"/>
      <c r="G175" s="379"/>
      <c r="H175" s="29"/>
      <c r="I175" s="29"/>
      <c r="J175" s="29"/>
      <c r="K175" s="29"/>
      <c r="L175" s="410"/>
      <c r="M175" s="31"/>
      <c r="N175" s="31"/>
      <c r="O175" s="31"/>
      <c r="P175" s="31"/>
      <c r="Q175" s="31"/>
      <c r="R175" s="31"/>
      <c r="S175" s="31"/>
      <c r="T175" s="31"/>
      <c r="U175" s="29"/>
    </row>
    <row r="176" spans="1:21" x14ac:dyDescent="0.2">
      <c r="A176" s="29"/>
      <c r="B176" s="495"/>
      <c r="C176" s="378"/>
      <c r="D176" s="378"/>
      <c r="E176" s="378"/>
      <c r="F176" s="29"/>
      <c r="G176" s="379"/>
      <c r="H176" s="29"/>
      <c r="I176" s="29"/>
      <c r="J176" s="29"/>
      <c r="K176" s="29"/>
      <c r="L176" s="410"/>
      <c r="M176" s="31"/>
      <c r="N176" s="31"/>
      <c r="O176" s="31"/>
      <c r="P176" s="31"/>
      <c r="Q176" s="31"/>
      <c r="R176" s="31"/>
      <c r="S176" s="31"/>
      <c r="T176" s="31"/>
      <c r="U176" s="29"/>
    </row>
    <row r="177" spans="1:23" x14ac:dyDescent="0.2">
      <c r="A177" s="29"/>
      <c r="B177" s="495"/>
      <c r="C177" s="378"/>
      <c r="D177" s="497"/>
      <c r="E177" s="497"/>
      <c r="F177" s="497"/>
      <c r="G177" s="497"/>
      <c r="H177" s="497"/>
      <c r="I177" s="497"/>
      <c r="J177" s="497"/>
      <c r="K177" s="29"/>
      <c r="L177" s="54"/>
      <c r="M177" s="147"/>
      <c r="N177" s="31"/>
      <c r="O177" s="31"/>
      <c r="P177" s="31"/>
      <c r="Q177" s="31"/>
      <c r="R177" s="31"/>
      <c r="S177" s="31"/>
      <c r="T177" s="31"/>
      <c r="U177" s="29"/>
    </row>
    <row r="178" spans="1:23" x14ac:dyDescent="0.2">
      <c r="A178" s="29"/>
      <c r="B178" s="495"/>
      <c r="C178" s="380"/>
      <c r="D178" s="380"/>
      <c r="E178" s="380"/>
      <c r="F178" s="29"/>
      <c r="G178" s="381"/>
      <c r="H178" s="29"/>
      <c r="I178" s="29"/>
      <c r="J178" s="29"/>
      <c r="K178" s="29"/>
      <c r="L178" s="182"/>
      <c r="M178" s="182"/>
      <c r="N178" s="29"/>
      <c r="O178" s="29"/>
      <c r="P178" s="29"/>
      <c r="Q178" s="29"/>
      <c r="R178" s="29"/>
      <c r="S178" s="29"/>
      <c r="T178" s="29"/>
      <c r="U178" s="29"/>
    </row>
    <row r="179" spans="1:23" x14ac:dyDescent="0.2">
      <c r="A179" s="29"/>
      <c r="B179" s="495"/>
      <c r="C179" s="380"/>
      <c r="D179" s="497"/>
      <c r="E179" s="497"/>
      <c r="F179" s="497"/>
      <c r="G179" s="497"/>
      <c r="H179" s="497"/>
      <c r="I179" s="497"/>
      <c r="J179" s="497"/>
      <c r="K179" s="29"/>
      <c r="L179" s="207"/>
      <c r="M179" s="182"/>
      <c r="N179" s="29"/>
      <c r="O179" s="29"/>
      <c r="P179" s="29"/>
      <c r="Q179" s="29"/>
      <c r="R179" s="257"/>
      <c r="S179" s="257"/>
      <c r="T179" s="257"/>
      <c r="U179" s="29"/>
    </row>
    <row r="180" spans="1:23" x14ac:dyDescent="0.2">
      <c r="A180" s="29"/>
      <c r="B180" s="498"/>
      <c r="C180" s="382"/>
      <c r="D180" s="497"/>
      <c r="E180" s="497"/>
      <c r="F180" s="497"/>
      <c r="G180" s="497"/>
      <c r="H180" s="497"/>
      <c r="I180" s="497"/>
      <c r="J180" s="497"/>
      <c r="K180" s="29"/>
      <c r="L180" s="453"/>
      <c r="M180" s="182"/>
      <c r="N180" s="29"/>
      <c r="O180" s="428"/>
      <c r="P180" s="428"/>
      <c r="Q180" s="428"/>
      <c r="R180" s="428"/>
      <c r="S180" s="428"/>
      <c r="T180" s="428"/>
      <c r="U180" s="29"/>
      <c r="V180" s="29"/>
      <c r="W180" s="29"/>
    </row>
    <row r="181" spans="1:23" s="49" customFormat="1" x14ac:dyDescent="0.2">
      <c r="A181" s="29"/>
      <c r="B181" s="495"/>
      <c r="C181" s="380"/>
      <c r="D181" s="380"/>
      <c r="E181" s="380"/>
      <c r="F181" s="29"/>
      <c r="G181" s="381"/>
      <c r="H181" s="29"/>
      <c r="I181" s="29"/>
      <c r="J181" s="29"/>
      <c r="K181" s="29"/>
      <c r="L181" s="410"/>
      <c r="M181" s="206"/>
      <c r="N181" s="29"/>
      <c r="O181" s="31"/>
      <c r="P181" s="31"/>
      <c r="Q181" s="31"/>
      <c r="R181" s="31"/>
      <c r="S181" s="31"/>
      <c r="T181" s="31"/>
      <c r="U181" s="29"/>
      <c r="V181" s="29"/>
      <c r="W181" s="29"/>
    </row>
    <row r="182" spans="1:23" s="49" customFormat="1" x14ac:dyDescent="0.2">
      <c r="A182" s="378"/>
      <c r="B182" s="182"/>
      <c r="C182" s="380"/>
      <c r="D182" s="497"/>
      <c r="E182" s="497"/>
      <c r="F182" s="497"/>
      <c r="G182" s="497"/>
      <c r="H182" s="497"/>
      <c r="I182" s="497"/>
      <c r="J182" s="497"/>
      <c r="K182" s="29"/>
      <c r="L182" s="410"/>
      <c r="M182" s="210"/>
      <c r="N182" s="29"/>
      <c r="O182" s="31"/>
      <c r="P182" s="31"/>
      <c r="Q182" s="31"/>
      <c r="R182" s="31"/>
      <c r="S182" s="31"/>
      <c r="T182" s="31"/>
      <c r="U182" s="29"/>
      <c r="V182" s="29"/>
      <c r="W182" s="29"/>
    </row>
    <row r="183" spans="1:23" s="49" customFormat="1" x14ac:dyDescent="0.2">
      <c r="A183" s="29"/>
      <c r="B183" s="499"/>
      <c r="C183" s="377"/>
      <c r="D183" s="377"/>
      <c r="E183" s="377"/>
      <c r="F183" s="29"/>
      <c r="G183" s="379"/>
      <c r="H183" s="29"/>
      <c r="I183" s="29"/>
      <c r="J183" s="29"/>
      <c r="K183" s="29"/>
      <c r="L183" s="410"/>
      <c r="M183" s="210"/>
      <c r="N183" s="451"/>
      <c r="O183" s="31"/>
      <c r="P183" s="31"/>
      <c r="Q183" s="31"/>
      <c r="R183" s="31"/>
      <c r="S183" s="31"/>
      <c r="T183" s="31"/>
      <c r="U183" s="29"/>
      <c r="V183" s="29"/>
      <c r="W183" s="29"/>
    </row>
    <row r="184" spans="1:23" s="49" customFormat="1" x14ac:dyDescent="0.2">
      <c r="A184" s="29"/>
      <c r="B184" s="495"/>
      <c r="C184" s="377"/>
      <c r="D184" s="497"/>
      <c r="E184" s="497"/>
      <c r="F184" s="497"/>
      <c r="G184" s="497"/>
      <c r="H184" s="497"/>
      <c r="I184" s="497"/>
      <c r="J184" s="497"/>
      <c r="K184" s="29"/>
      <c r="L184" s="410"/>
      <c r="M184" s="210"/>
      <c r="N184" s="452"/>
      <c r="O184" s="31"/>
      <c r="P184" s="31"/>
      <c r="Q184" s="31"/>
      <c r="R184" s="31"/>
      <c r="S184" s="31"/>
      <c r="T184" s="31"/>
      <c r="U184" s="29"/>
      <c r="V184" s="29"/>
      <c r="W184" s="29"/>
    </row>
    <row r="185" spans="1:23" s="49" customFormat="1" x14ac:dyDescent="0.2">
      <c r="A185" s="29"/>
      <c r="B185" s="495"/>
      <c r="C185" s="378"/>
      <c r="D185" s="497"/>
      <c r="E185" s="497"/>
      <c r="F185" s="497"/>
      <c r="G185" s="497"/>
      <c r="H185" s="497"/>
      <c r="I185" s="497"/>
      <c r="J185" s="497"/>
      <c r="K185" s="29"/>
      <c r="L185" s="410"/>
      <c r="M185" s="210"/>
      <c r="N185" s="452"/>
      <c r="O185" s="31"/>
      <c r="P185" s="31"/>
      <c r="Q185" s="31"/>
      <c r="R185" s="31"/>
      <c r="S185" s="31"/>
      <c r="T185" s="31"/>
      <c r="U185" s="29"/>
      <c r="V185" s="29"/>
      <c r="W185" s="29"/>
    </row>
    <row r="186" spans="1:23" s="49" customFormat="1" x14ac:dyDescent="0.2">
      <c r="A186" s="29"/>
      <c r="B186" s="498"/>
      <c r="C186" s="378"/>
      <c r="D186" s="497"/>
      <c r="E186" s="497"/>
      <c r="F186" s="497"/>
      <c r="G186" s="497"/>
      <c r="H186" s="497"/>
      <c r="I186" s="497"/>
      <c r="J186" s="497"/>
      <c r="K186" s="29"/>
      <c r="L186" s="181"/>
      <c r="M186" s="212"/>
      <c r="N186" s="414"/>
      <c r="O186" s="31"/>
      <c r="P186" s="31"/>
      <c r="Q186" s="31"/>
      <c r="R186" s="31"/>
      <c r="S186" s="31"/>
      <c r="T186" s="31"/>
      <c r="U186" s="29"/>
      <c r="V186" s="29"/>
      <c r="W186" s="29"/>
    </row>
    <row r="187" spans="1:23" s="49" customFormat="1" x14ac:dyDescent="0.2">
      <c r="A187" s="29"/>
      <c r="B187" s="498"/>
      <c r="C187" s="378"/>
      <c r="D187" s="497"/>
      <c r="E187" s="497"/>
      <c r="F187" s="497"/>
      <c r="G187" s="497"/>
      <c r="H187" s="497"/>
      <c r="I187" s="497"/>
      <c r="J187" s="497"/>
      <c r="K187" s="29"/>
      <c r="L187" s="29"/>
      <c r="M187" s="29"/>
      <c r="N187" s="29"/>
      <c r="O187" s="29"/>
      <c r="P187" s="29"/>
      <c r="Q187" s="29"/>
      <c r="R187" s="29"/>
      <c r="S187" s="29"/>
      <c r="T187" s="29"/>
      <c r="U187" s="29"/>
      <c r="V187" s="29"/>
      <c r="W187" s="29"/>
    </row>
    <row r="188" spans="1:23" s="49" customFormat="1" x14ac:dyDescent="0.2">
      <c r="A188" s="29"/>
      <c r="B188" s="29"/>
      <c r="C188" s="378"/>
      <c r="D188" s="497"/>
      <c r="E188" s="497"/>
      <c r="F188" s="497"/>
      <c r="G188" s="497"/>
      <c r="H188" s="497"/>
      <c r="I188" s="497"/>
      <c r="J188" s="497"/>
      <c r="K188" s="29"/>
      <c r="L188" s="29"/>
      <c r="M188" s="212"/>
      <c r="N188" s="414"/>
      <c r="O188" s="31"/>
      <c r="P188" s="31"/>
      <c r="Q188" s="31"/>
      <c r="R188" s="31"/>
      <c r="S188" s="31"/>
      <c r="T188" s="31"/>
      <c r="U188" s="29"/>
      <c r="V188" s="29"/>
      <c r="W188" s="29"/>
    </row>
    <row r="189" spans="1:23" s="49" customFormat="1" x14ac:dyDescent="0.2">
      <c r="A189" s="29"/>
      <c r="B189" s="498"/>
      <c r="C189" s="378"/>
      <c r="D189" s="497"/>
      <c r="E189" s="497"/>
      <c r="F189" s="497"/>
      <c r="G189" s="497"/>
      <c r="H189" s="497"/>
      <c r="I189" s="497"/>
      <c r="J189" s="497"/>
      <c r="K189" s="29"/>
      <c r="L189" s="207"/>
      <c r="M189" s="182"/>
      <c r="N189" s="29"/>
      <c r="O189" s="29"/>
      <c r="P189" s="29"/>
      <c r="Q189" s="29"/>
      <c r="R189" s="29"/>
      <c r="S189" s="29"/>
      <c r="T189" s="29"/>
      <c r="U189" s="29"/>
      <c r="V189" s="29"/>
      <c r="W189" s="29"/>
    </row>
    <row r="190" spans="1:23" s="49" customFormat="1" x14ac:dyDescent="0.2">
      <c r="A190" s="29"/>
      <c r="B190" s="29"/>
      <c r="C190" s="378"/>
      <c r="D190" s="497"/>
      <c r="E190" s="497"/>
      <c r="F190" s="497"/>
      <c r="G190" s="497"/>
      <c r="H190" s="497"/>
      <c r="I190" s="497"/>
      <c r="J190" s="497"/>
      <c r="L190" s="207"/>
      <c r="M190" s="182"/>
      <c r="N190" s="29"/>
      <c r="O190" s="29"/>
      <c r="P190" s="31"/>
      <c r="Q190" s="31"/>
      <c r="R190" s="31"/>
      <c r="S190" s="31"/>
      <c r="T190" s="31"/>
      <c r="U190" s="29"/>
      <c r="V190" s="29"/>
      <c r="W190" s="29"/>
    </row>
    <row r="191" spans="1:23" s="49" customFormat="1" x14ac:dyDescent="0.2">
      <c r="A191" s="29"/>
      <c r="B191" s="182"/>
      <c r="C191" s="182"/>
      <c r="D191" s="29"/>
      <c r="E191" s="29"/>
      <c r="F191" s="29"/>
      <c r="G191" s="29"/>
      <c r="H191" s="29"/>
      <c r="I191" s="29"/>
      <c r="J191" s="29"/>
      <c r="L191" s="453"/>
      <c r="M191" s="182"/>
      <c r="N191" s="29"/>
      <c r="O191" s="428"/>
      <c r="P191" s="428"/>
      <c r="Q191" s="428"/>
      <c r="R191" s="428"/>
      <c r="S191" s="428"/>
      <c r="T191" s="428"/>
      <c r="U191" s="29"/>
      <c r="V191" s="29"/>
      <c r="W191" s="29"/>
    </row>
    <row r="192" spans="1:23" s="49" customFormat="1" x14ac:dyDescent="0.2">
      <c r="A192" s="29"/>
      <c r="B192" s="208"/>
      <c r="C192" s="406"/>
      <c r="D192" s="500"/>
      <c r="E192" s="500"/>
      <c r="F192" s="500"/>
      <c r="G192" s="500"/>
      <c r="H192" s="500"/>
      <c r="I192" s="500"/>
      <c r="J192" s="500"/>
      <c r="L192" s="410"/>
      <c r="M192" s="206"/>
      <c r="N192" s="29"/>
      <c r="O192" s="31"/>
      <c r="P192" s="31"/>
      <c r="Q192" s="31"/>
      <c r="R192" s="31"/>
      <c r="S192" s="31"/>
      <c r="T192" s="31"/>
      <c r="U192" s="29"/>
      <c r="V192" s="29"/>
      <c r="W192" s="29"/>
    </row>
    <row r="193" spans="1:23" s="49" customFormat="1" x14ac:dyDescent="0.2">
      <c r="A193" s="29"/>
      <c r="B193" s="182"/>
      <c r="C193" s="407"/>
      <c r="D193" s="407"/>
      <c r="E193" s="407"/>
      <c r="F193" s="407"/>
      <c r="G193" s="407"/>
      <c r="H193" s="407"/>
      <c r="I193" s="407"/>
      <c r="J193" s="407"/>
      <c r="L193" s="410"/>
      <c r="M193" s="206"/>
      <c r="N193" s="29"/>
      <c r="O193" s="31"/>
      <c r="P193" s="31"/>
      <c r="Q193" s="31"/>
      <c r="R193" s="31"/>
      <c r="S193" s="31"/>
      <c r="T193" s="31"/>
      <c r="U193" s="29"/>
      <c r="V193" s="29"/>
      <c r="W193" s="29"/>
    </row>
    <row r="194" spans="1:23" s="49" customFormat="1" x14ac:dyDescent="0.2">
      <c r="A194" s="29"/>
      <c r="B194" s="182"/>
      <c r="C194" s="407"/>
      <c r="D194" s="407"/>
      <c r="E194" s="407"/>
      <c r="F194" s="407"/>
      <c r="G194" s="407"/>
      <c r="H194" s="407"/>
      <c r="I194" s="407"/>
      <c r="J194" s="407"/>
      <c r="L194" s="410"/>
      <c r="M194" s="206"/>
      <c r="N194" s="451"/>
      <c r="O194" s="31"/>
      <c r="P194" s="31"/>
      <c r="Q194" s="31"/>
      <c r="R194" s="31"/>
      <c r="S194" s="31"/>
      <c r="T194" s="31"/>
      <c r="U194" s="29"/>
      <c r="V194" s="29"/>
      <c r="W194" s="29"/>
    </row>
    <row r="195" spans="1:23" s="49" customFormat="1" x14ac:dyDescent="0.2">
      <c r="A195" s="29"/>
      <c r="B195" s="182"/>
      <c r="C195" s="407"/>
      <c r="D195" s="407"/>
      <c r="E195" s="407"/>
      <c r="F195" s="407"/>
      <c r="G195" s="407"/>
      <c r="H195" s="407"/>
      <c r="I195" s="407"/>
      <c r="J195" s="426"/>
      <c r="L195" s="410"/>
      <c r="M195" s="210"/>
      <c r="N195" s="452"/>
      <c r="O195" s="31"/>
      <c r="P195" s="31"/>
      <c r="Q195" s="31"/>
      <c r="R195" s="31"/>
      <c r="S195" s="31"/>
      <c r="T195" s="31"/>
      <c r="U195" s="29"/>
      <c r="V195" s="29"/>
      <c r="W195" s="29"/>
    </row>
    <row r="196" spans="1:23" s="49" customFormat="1" x14ac:dyDescent="0.2">
      <c r="A196" s="29"/>
      <c r="B196" s="182"/>
      <c r="C196" s="182"/>
      <c r="D196" s="29"/>
      <c r="E196" s="29"/>
      <c r="F196" s="29"/>
      <c r="G196" s="29"/>
      <c r="H196" s="29"/>
      <c r="I196" s="29"/>
      <c r="J196" s="29"/>
      <c r="L196" s="410"/>
      <c r="M196" s="206"/>
      <c r="N196" s="452"/>
      <c r="O196" s="31"/>
      <c r="P196" s="31"/>
      <c r="Q196" s="31"/>
      <c r="R196" s="31"/>
      <c r="S196" s="31"/>
      <c r="T196" s="31"/>
      <c r="U196" s="29"/>
      <c r="V196" s="29"/>
      <c r="W196" s="29"/>
    </row>
    <row r="197" spans="1:23" s="49" customFormat="1" x14ac:dyDescent="0.2">
      <c r="L197" s="181"/>
      <c r="M197" s="212"/>
      <c r="N197" s="414"/>
      <c r="O197" s="31"/>
      <c r="P197" s="31"/>
      <c r="Q197" s="31"/>
      <c r="R197" s="31"/>
      <c r="S197" s="31"/>
      <c r="T197" s="31"/>
      <c r="U197" s="29"/>
      <c r="V197" s="29"/>
      <c r="W197" s="29"/>
    </row>
    <row r="198" spans="1:23" s="49" customFormat="1" x14ac:dyDescent="0.2">
      <c r="A198" s="29"/>
      <c r="B198" s="182"/>
      <c r="C198" s="182"/>
      <c r="D198" s="29"/>
      <c r="E198" s="29"/>
      <c r="F198" s="29"/>
      <c r="G198" s="29"/>
      <c r="H198" s="29"/>
      <c r="I198" s="29"/>
      <c r="J198" s="29"/>
      <c r="K198" s="29"/>
      <c r="L198" s="181"/>
      <c r="M198" s="212"/>
      <c r="N198" s="29"/>
      <c r="O198" s="31"/>
      <c r="P198" s="31"/>
      <c r="Q198" s="31"/>
      <c r="R198" s="31"/>
      <c r="S198" s="31"/>
      <c r="T198" s="31"/>
      <c r="U198" s="29"/>
      <c r="V198" s="29"/>
      <c r="W198" s="29"/>
    </row>
    <row r="199" spans="1:23" s="49" customFormat="1" ht="15.75" x14ac:dyDescent="0.25">
      <c r="A199" s="29"/>
      <c r="B199" s="182"/>
      <c r="C199" s="52"/>
      <c r="D199" s="404"/>
      <c r="E199" s="404"/>
      <c r="F199" s="404"/>
      <c r="G199" s="29"/>
      <c r="H199" s="29"/>
      <c r="I199" s="29"/>
      <c r="J199" s="29"/>
      <c r="K199" s="29"/>
      <c r="L199" s="181"/>
      <c r="M199" s="212"/>
      <c r="N199" s="29"/>
      <c r="O199" s="31"/>
      <c r="P199" s="31"/>
      <c r="Q199" s="31"/>
      <c r="R199" s="31"/>
      <c r="S199" s="31"/>
      <c r="T199" s="31"/>
      <c r="U199" s="29"/>
      <c r="V199" s="29"/>
      <c r="W199" s="29"/>
    </row>
    <row r="200" spans="1:23" s="49" customFormat="1" x14ac:dyDescent="0.2">
      <c r="A200" s="29"/>
      <c r="B200" s="182"/>
      <c r="C200" s="181"/>
      <c r="D200" s="480"/>
      <c r="E200" s="406"/>
      <c r="F200" s="406"/>
      <c r="G200" s="406"/>
      <c r="H200" s="406"/>
      <c r="I200" s="406"/>
      <c r="J200" s="406"/>
      <c r="K200" s="29"/>
      <c r="L200" s="29"/>
      <c r="M200" s="29"/>
      <c r="N200" s="29"/>
      <c r="O200" s="29"/>
      <c r="P200" s="29"/>
      <c r="Q200" s="29"/>
      <c r="R200" s="29"/>
      <c r="S200" s="29"/>
      <c r="T200" s="29"/>
      <c r="U200" s="29"/>
      <c r="V200" s="29"/>
      <c r="W200" s="29"/>
    </row>
    <row r="201" spans="1:23" x14ac:dyDescent="0.2">
      <c r="A201" s="29"/>
      <c r="B201" s="207"/>
      <c r="C201" s="181"/>
      <c r="D201" s="480"/>
      <c r="E201" s="406"/>
      <c r="F201" s="406"/>
      <c r="G201" s="406"/>
      <c r="H201" s="406"/>
      <c r="I201" s="406"/>
      <c r="J201" s="406"/>
      <c r="K201" s="406"/>
    </row>
    <row r="202" spans="1:23" x14ac:dyDescent="0.2">
      <c r="A202" s="29"/>
      <c r="B202" s="182"/>
      <c r="C202" s="181"/>
      <c r="D202" s="210"/>
      <c r="E202" s="87"/>
      <c r="F202" s="481"/>
      <c r="G202" s="481"/>
      <c r="H202" s="481"/>
      <c r="I202" s="481"/>
      <c r="J202" s="481"/>
      <c r="K202" s="406"/>
    </row>
    <row r="203" spans="1:23" x14ac:dyDescent="0.2">
      <c r="A203" s="29"/>
      <c r="B203" s="182"/>
      <c r="C203" s="181"/>
      <c r="D203" s="210"/>
      <c r="E203" s="87"/>
      <c r="F203" s="482"/>
      <c r="G203" s="482"/>
      <c r="H203" s="482"/>
      <c r="I203" s="482"/>
      <c r="J203" s="482"/>
      <c r="K203" s="406"/>
    </row>
    <row r="204" spans="1:23" x14ac:dyDescent="0.2">
      <c r="A204" s="29"/>
      <c r="B204" s="182"/>
      <c r="C204" s="181"/>
      <c r="D204" s="210"/>
      <c r="E204" s="87"/>
      <c r="F204" s="481"/>
      <c r="G204" s="481"/>
      <c r="H204" s="481"/>
      <c r="I204" s="481"/>
      <c r="J204" s="481"/>
      <c r="K204" s="406"/>
    </row>
    <row r="205" spans="1:23" x14ac:dyDescent="0.2">
      <c r="A205" s="29"/>
      <c r="B205" s="182"/>
      <c r="C205" s="181"/>
      <c r="D205" s="210"/>
      <c r="E205" s="87"/>
      <c r="F205" s="483"/>
      <c r="G205" s="483"/>
      <c r="H205" s="483"/>
      <c r="I205" s="483"/>
      <c r="J205" s="483"/>
      <c r="K205" s="406"/>
    </row>
    <row r="206" spans="1:23" x14ac:dyDescent="0.2">
      <c r="A206" s="29"/>
      <c r="B206" s="207"/>
      <c r="C206" s="181"/>
      <c r="D206" s="480"/>
      <c r="E206" s="406"/>
      <c r="F206" s="406"/>
      <c r="G206" s="406"/>
      <c r="H206" s="406"/>
      <c r="I206" s="406"/>
      <c r="J206" s="406"/>
      <c r="K206" s="406"/>
    </row>
    <row r="207" spans="1:23" x14ac:dyDescent="0.2">
      <c r="A207" s="29"/>
      <c r="B207" s="29"/>
      <c r="C207" s="182"/>
      <c r="D207" s="366"/>
      <c r="E207" s="206"/>
      <c r="F207" s="484"/>
      <c r="G207" s="484"/>
      <c r="H207" s="484"/>
      <c r="I207" s="484"/>
      <c r="J207" s="484"/>
      <c r="K207" s="484"/>
    </row>
    <row r="208" spans="1:23" x14ac:dyDescent="0.2">
      <c r="A208" s="29"/>
      <c r="B208" s="29"/>
      <c r="C208" s="182"/>
      <c r="D208" s="366"/>
      <c r="E208" s="206"/>
      <c r="F208" s="484"/>
      <c r="G208" s="484"/>
      <c r="H208" s="484"/>
      <c r="I208" s="484"/>
      <c r="J208" s="484"/>
      <c r="K208" s="484"/>
    </row>
    <row r="209" spans="1:11" x14ac:dyDescent="0.2">
      <c r="A209" s="29"/>
      <c r="B209" s="29"/>
      <c r="C209" s="181"/>
      <c r="D209" s="366"/>
      <c r="E209" s="147"/>
      <c r="F209" s="484"/>
      <c r="G209" s="484"/>
      <c r="H209" s="484"/>
      <c r="I209" s="484"/>
      <c r="J209" s="484"/>
      <c r="K209" s="484"/>
    </row>
    <row r="210" spans="1:11" x14ac:dyDescent="0.2">
      <c r="A210" s="29"/>
      <c r="B210" s="29"/>
      <c r="C210" s="54"/>
      <c r="D210" s="210"/>
      <c r="E210" s="210"/>
      <c r="F210" s="484"/>
      <c r="G210" s="484"/>
      <c r="H210" s="484"/>
      <c r="I210" s="484"/>
      <c r="J210" s="484"/>
      <c r="K210" s="484"/>
    </row>
    <row r="211" spans="1:11" x14ac:dyDescent="0.2">
      <c r="A211" s="29"/>
      <c r="B211" s="29"/>
      <c r="C211" s="181"/>
      <c r="D211" s="147"/>
      <c r="E211" s="147"/>
      <c r="F211" s="485"/>
      <c r="G211" s="485"/>
      <c r="H211" s="485"/>
      <c r="I211" s="485"/>
      <c r="J211" s="485"/>
      <c r="K211" s="485"/>
    </row>
    <row r="212" spans="1:11" x14ac:dyDescent="0.2">
      <c r="A212" s="29"/>
      <c r="B212" s="29"/>
      <c r="C212" s="54"/>
      <c r="D212" s="87"/>
      <c r="E212" s="87"/>
      <c r="F212" s="483"/>
      <c r="G212" s="483"/>
      <c r="H212" s="483"/>
      <c r="I212" s="483"/>
      <c r="J212" s="483"/>
      <c r="K212" s="483"/>
    </row>
    <row r="213" spans="1:11" x14ac:dyDescent="0.2">
      <c r="A213" s="29"/>
      <c r="B213" s="29"/>
      <c r="C213" s="190"/>
      <c r="D213" s="87"/>
      <c r="E213" s="87"/>
      <c r="F213" s="483"/>
      <c r="G213" s="483"/>
      <c r="H213" s="483"/>
      <c r="I213" s="483"/>
      <c r="J213" s="483"/>
      <c r="K213" s="483"/>
    </row>
    <row r="214" spans="1:11" x14ac:dyDescent="0.2">
      <c r="A214" s="29"/>
      <c r="B214" s="414"/>
      <c r="C214" s="190"/>
      <c r="D214" s="87"/>
      <c r="E214" s="87"/>
      <c r="F214" s="483"/>
      <c r="G214" s="486"/>
      <c r="H214" s="489"/>
      <c r="I214" s="489"/>
      <c r="J214" s="489"/>
      <c r="K214" s="489"/>
    </row>
    <row r="215" spans="1:11" x14ac:dyDescent="0.2">
      <c r="A215" s="29"/>
      <c r="B215" s="29"/>
      <c r="C215" s="54"/>
      <c r="D215" s="87"/>
      <c r="E215" s="87"/>
      <c r="F215" s="483"/>
      <c r="G215" s="483"/>
      <c r="H215" s="483"/>
      <c r="I215" s="483"/>
      <c r="J215" s="483"/>
      <c r="K215" s="483"/>
    </row>
    <row r="216" spans="1:11" x14ac:dyDescent="0.2">
      <c r="A216" s="29"/>
      <c r="B216" s="29"/>
      <c r="C216" s="54"/>
      <c r="D216" s="87"/>
      <c r="E216" s="87"/>
      <c r="F216" s="483"/>
      <c r="G216" s="483"/>
      <c r="H216" s="483"/>
      <c r="I216" s="483"/>
      <c r="J216" s="483"/>
      <c r="K216" s="483"/>
    </row>
    <row r="217" spans="1:11" ht="14.25" x14ac:dyDescent="0.2">
      <c r="A217" s="29"/>
      <c r="B217" s="29"/>
      <c r="C217" s="54"/>
      <c r="D217" s="54"/>
      <c r="E217" s="490"/>
      <c r="F217" s="490"/>
      <c r="G217" s="490"/>
      <c r="H217" s="490"/>
      <c r="I217" s="490"/>
      <c r="J217" s="490"/>
      <c r="K217" s="483"/>
    </row>
    <row r="218" spans="1:11" ht="14.25" x14ac:dyDescent="0.2">
      <c r="A218" s="29"/>
      <c r="B218" s="207"/>
      <c r="C218" s="54"/>
      <c r="D218" s="54"/>
      <c r="E218" s="490"/>
      <c r="F218" s="490"/>
      <c r="G218" s="490"/>
      <c r="H218" s="490"/>
      <c r="I218" s="490"/>
      <c r="J218" s="490"/>
      <c r="K218" s="483"/>
    </row>
    <row r="219" spans="1:11" x14ac:dyDescent="0.2">
      <c r="A219" s="29"/>
      <c r="B219" s="29"/>
      <c r="C219" s="182"/>
      <c r="D219" s="87"/>
      <c r="E219" s="87"/>
      <c r="F219" s="487"/>
      <c r="G219" s="487"/>
      <c r="H219" s="487"/>
      <c r="I219" s="487"/>
      <c r="J219" s="487"/>
      <c r="K219" s="483"/>
    </row>
    <row r="220" spans="1:11" x14ac:dyDescent="0.2">
      <c r="A220" s="29"/>
      <c r="B220" s="29"/>
      <c r="C220" s="182"/>
      <c r="D220" s="181"/>
      <c r="E220" s="147"/>
      <c r="F220" s="485"/>
      <c r="G220" s="485"/>
      <c r="H220" s="485"/>
      <c r="I220" s="485"/>
      <c r="J220" s="485"/>
      <c r="K220" s="483"/>
    </row>
    <row r="221" spans="1:11" x14ac:dyDescent="0.2">
      <c r="A221" s="29"/>
      <c r="B221" s="29"/>
      <c r="C221" s="182"/>
      <c r="D221" s="54"/>
      <c r="E221" s="87"/>
      <c r="F221" s="87"/>
      <c r="G221" s="87"/>
      <c r="H221" s="87"/>
      <c r="I221" s="87"/>
      <c r="J221" s="87"/>
      <c r="K221" s="483"/>
    </row>
    <row r="222" spans="1:11" x14ac:dyDescent="0.2">
      <c r="A222" s="29"/>
      <c r="B222" s="29"/>
      <c r="C222" s="182"/>
      <c r="D222" s="54"/>
      <c r="E222" s="87"/>
      <c r="F222" s="87"/>
      <c r="G222" s="87"/>
      <c r="H222" s="87"/>
      <c r="I222" s="87"/>
      <c r="J222" s="87"/>
      <c r="K222" s="483"/>
    </row>
    <row r="223" spans="1:11" x14ac:dyDescent="0.2">
      <c r="A223" s="29"/>
      <c r="B223" s="29"/>
      <c r="C223" s="208"/>
      <c r="D223" s="87"/>
      <c r="E223" s="87"/>
      <c r="F223" s="87"/>
      <c r="G223" s="87"/>
      <c r="H223" s="87"/>
      <c r="I223" s="87"/>
      <c r="J223" s="87"/>
      <c r="K223" s="483"/>
    </row>
    <row r="224" spans="1:11" x14ac:dyDescent="0.2">
      <c r="A224" s="29"/>
      <c r="B224" s="29"/>
      <c r="C224" s="54"/>
      <c r="D224" s="87"/>
      <c r="E224" s="87"/>
      <c r="F224" s="483"/>
      <c r="G224" s="483"/>
      <c r="H224" s="483"/>
      <c r="I224" s="483"/>
      <c r="J224" s="483"/>
      <c r="K224" s="483"/>
    </row>
    <row r="225" spans="1:11" x14ac:dyDescent="0.2">
      <c r="A225" s="29"/>
      <c r="B225" s="29"/>
      <c r="C225" s="54"/>
      <c r="D225" s="87"/>
      <c r="E225" s="87"/>
      <c r="F225" s="488"/>
      <c r="G225" s="488"/>
      <c r="H225" s="488"/>
      <c r="I225" s="488"/>
      <c r="J225" s="488"/>
      <c r="K225" s="483"/>
    </row>
    <row r="226" spans="1:11" x14ac:dyDescent="0.2">
      <c r="A226" s="29"/>
      <c r="B226" s="29"/>
      <c r="C226" s="182"/>
      <c r="D226" s="182"/>
      <c r="E226" s="29"/>
      <c r="F226" s="29"/>
      <c r="G226" s="29"/>
      <c r="H226" s="29"/>
      <c r="I226" s="29"/>
      <c r="J226" s="29"/>
      <c r="K226" s="29"/>
    </row>
    <row r="227" spans="1:11" x14ac:dyDescent="0.2">
      <c r="A227" s="29"/>
      <c r="B227" s="182"/>
      <c r="C227" s="182"/>
      <c r="D227" s="29"/>
      <c r="E227" s="29"/>
      <c r="F227" s="29"/>
      <c r="G227" s="29"/>
      <c r="H227" s="29"/>
      <c r="I227" s="29"/>
      <c r="J227" s="29"/>
      <c r="K227" s="29"/>
    </row>
    <row r="228" spans="1:11" x14ac:dyDescent="0.2">
      <c r="A228" s="29"/>
      <c r="B228" s="182"/>
      <c r="C228" s="182"/>
      <c r="D228" s="29"/>
      <c r="E228" s="29"/>
      <c r="F228" s="29"/>
      <c r="G228" s="29"/>
      <c r="H228" s="29"/>
      <c r="I228" s="29"/>
      <c r="J228" s="29"/>
      <c r="K228" s="29"/>
    </row>
    <row r="229" spans="1:11" x14ac:dyDescent="0.2">
      <c r="A229" s="29"/>
      <c r="B229" s="157"/>
      <c r="C229" s="182"/>
      <c r="D229" s="181"/>
      <c r="E229" s="29"/>
      <c r="F229" s="29"/>
      <c r="G229" s="29"/>
      <c r="H229" s="29"/>
      <c r="I229" s="29"/>
      <c r="J229" s="29"/>
      <c r="K229" s="29"/>
    </row>
    <row r="230" spans="1:11" x14ac:dyDescent="0.2">
      <c r="A230" s="29"/>
      <c r="B230" s="29"/>
      <c r="C230" s="182"/>
      <c r="D230" s="182"/>
      <c r="E230" s="29"/>
      <c r="F230" s="29"/>
      <c r="G230" s="29"/>
      <c r="H230" s="29"/>
      <c r="I230" s="29"/>
      <c r="J230" s="29"/>
      <c r="K230" s="29"/>
    </row>
    <row r="231" spans="1:11" x14ac:dyDescent="0.2">
      <c r="A231" s="29"/>
      <c r="B231" s="29"/>
      <c r="C231" s="182"/>
      <c r="D231" s="182"/>
      <c r="E231" s="29"/>
      <c r="F231" s="31"/>
      <c r="G231" s="31"/>
      <c r="H231" s="31"/>
      <c r="I231" s="31"/>
      <c r="J231" s="31"/>
      <c r="K231" s="29"/>
    </row>
    <row r="232" spans="1:11" x14ac:dyDescent="0.2">
      <c r="A232" s="29"/>
      <c r="B232" s="29"/>
      <c r="C232" s="182"/>
      <c r="D232" s="54"/>
      <c r="E232" s="29"/>
      <c r="F232" s="31"/>
      <c r="G232" s="31"/>
      <c r="H232" s="31"/>
      <c r="I232" s="31"/>
      <c r="J232" s="31"/>
      <c r="K232" s="29"/>
    </row>
    <row r="233" spans="1:11" x14ac:dyDescent="0.2">
      <c r="A233" s="29"/>
      <c r="B233" s="29"/>
      <c r="C233" s="182"/>
      <c r="D233" s="182"/>
      <c r="E233" s="29"/>
      <c r="F233" s="29"/>
      <c r="G233" s="29"/>
      <c r="H233" s="29"/>
      <c r="I233" s="29"/>
      <c r="J233" s="29"/>
      <c r="K233" s="29"/>
    </row>
    <row r="234" spans="1:11" x14ac:dyDescent="0.2">
      <c r="A234" s="29"/>
      <c r="B234" s="29"/>
      <c r="C234" s="182"/>
      <c r="D234" s="182"/>
      <c r="E234" s="29"/>
      <c r="F234" s="29"/>
      <c r="G234" s="29"/>
      <c r="H234" s="29"/>
      <c r="I234" s="29"/>
      <c r="J234" s="29"/>
      <c r="K234" s="29"/>
    </row>
    <row r="235" spans="1:11" x14ac:dyDescent="0.2">
      <c r="A235" s="29"/>
      <c r="B235" s="29"/>
      <c r="C235" s="182"/>
      <c r="D235" s="182"/>
      <c r="E235" s="29"/>
      <c r="F235" s="29"/>
      <c r="G235" s="29"/>
      <c r="H235" s="29"/>
      <c r="I235" s="29"/>
      <c r="J235" s="29"/>
      <c r="K235" s="29"/>
    </row>
    <row r="236" spans="1:11" x14ac:dyDescent="0.2">
      <c r="A236" s="29"/>
      <c r="B236" s="29"/>
      <c r="C236" s="182"/>
      <c r="D236" s="182"/>
      <c r="E236" s="29"/>
      <c r="F236" s="491"/>
      <c r="G236" s="491"/>
      <c r="H236" s="491"/>
      <c r="I236" s="491"/>
      <c r="J236" s="491"/>
      <c r="K236" s="29"/>
    </row>
    <row r="237" spans="1:11" x14ac:dyDescent="0.2">
      <c r="A237" s="29"/>
      <c r="B237" s="182"/>
      <c r="C237" s="182"/>
      <c r="D237" s="29"/>
      <c r="E237" s="29"/>
      <c r="F237" s="29"/>
      <c r="G237" s="29"/>
      <c r="H237" s="29"/>
      <c r="I237" s="29"/>
      <c r="J237" s="29"/>
      <c r="K237" s="29"/>
    </row>
    <row r="238" spans="1:11" x14ac:dyDescent="0.2">
      <c r="A238" s="29"/>
      <c r="B238" s="182"/>
      <c r="C238" s="182"/>
      <c r="D238" s="29"/>
      <c r="E238" s="29"/>
      <c r="F238" s="29"/>
      <c r="G238" s="29"/>
      <c r="H238" s="29"/>
      <c r="I238" s="29"/>
      <c r="J238" s="29"/>
      <c r="K238" s="29"/>
    </row>
    <row r="262" ht="12" customHeight="1" x14ac:dyDescent="0.2"/>
    <row r="263" ht="12" customHeight="1" x14ac:dyDescent="0.2"/>
    <row r="264" ht="12" customHeight="1" x14ac:dyDescent="0.2"/>
    <row r="286" spans="1:21" x14ac:dyDescent="0.2">
      <c r="A286" s="431"/>
      <c r="B286" s="432"/>
      <c r="C286" s="432"/>
      <c r="D286" s="431"/>
      <c r="E286" s="431"/>
      <c r="F286" s="431"/>
      <c r="G286" s="431"/>
      <c r="H286" s="431"/>
      <c r="I286" s="431"/>
      <c r="J286" s="431"/>
      <c r="K286" s="431"/>
      <c r="L286" s="218"/>
      <c r="M286" s="218"/>
      <c r="U286" s="18"/>
    </row>
    <row r="296" spans="14:14" x14ac:dyDescent="0.2">
      <c r="N296" s="445"/>
    </row>
    <row r="310" spans="1:11" x14ac:dyDescent="0.2">
      <c r="A310" s="49"/>
      <c r="B310" s="61"/>
      <c r="C310" s="61"/>
      <c r="D310" s="49"/>
      <c r="E310" s="49"/>
      <c r="F310" s="49"/>
      <c r="G310" s="49"/>
      <c r="H310" s="49"/>
      <c r="I310" s="49"/>
      <c r="J310" s="49"/>
      <c r="K310" s="49"/>
    </row>
    <row r="311" spans="1:11" x14ac:dyDescent="0.2">
      <c r="A311" s="49"/>
      <c r="B311" s="61"/>
      <c r="C311" s="211"/>
      <c r="D311" s="49"/>
      <c r="E311" s="49"/>
      <c r="F311" s="49"/>
      <c r="G311" s="49"/>
      <c r="H311" s="49"/>
      <c r="I311" s="49"/>
      <c r="J311" s="49"/>
      <c r="K311" s="49"/>
    </row>
    <row r="312" spans="1:11" x14ac:dyDescent="0.2">
      <c r="A312" s="49"/>
      <c r="B312" s="61"/>
      <c r="C312" s="211"/>
      <c r="D312" s="49"/>
      <c r="E312" s="49"/>
      <c r="F312" s="49"/>
      <c r="G312" s="49"/>
      <c r="H312" s="49"/>
      <c r="I312" s="49"/>
      <c r="J312" s="49"/>
      <c r="K312" s="49"/>
    </row>
    <row r="313" spans="1:11" x14ac:dyDescent="0.2">
      <c r="A313" s="49"/>
      <c r="B313" s="61"/>
      <c r="C313" s="61"/>
      <c r="D313" s="49"/>
      <c r="E313" s="49"/>
      <c r="F313" s="49"/>
      <c r="G313" s="49"/>
      <c r="H313" s="49"/>
      <c r="I313" s="49"/>
      <c r="J313" s="49"/>
      <c r="K313" s="49"/>
    </row>
    <row r="314" spans="1:11" x14ac:dyDescent="0.2">
      <c r="A314" s="49"/>
      <c r="B314" s="61"/>
      <c r="C314" s="211"/>
      <c r="D314" s="49"/>
      <c r="E314" s="49"/>
      <c r="F314" s="49"/>
      <c r="G314" s="49"/>
      <c r="H314" s="49"/>
      <c r="I314" s="49"/>
      <c r="J314" s="49"/>
      <c r="K314" s="49"/>
    </row>
    <row r="315" spans="1:11" x14ac:dyDescent="0.2">
      <c r="A315" s="49"/>
      <c r="B315" s="61"/>
      <c r="C315" s="211"/>
      <c r="D315" s="49"/>
      <c r="E315" s="49"/>
      <c r="F315" s="49"/>
      <c r="G315" s="49"/>
      <c r="H315" s="49"/>
      <c r="I315" s="49"/>
      <c r="J315" s="49"/>
      <c r="K315" s="49"/>
    </row>
    <row r="316" spans="1:11" x14ac:dyDescent="0.2">
      <c r="A316" s="49"/>
      <c r="B316" s="61"/>
      <c r="C316" s="61"/>
      <c r="D316" s="49"/>
      <c r="E316" s="49"/>
      <c r="F316" s="49"/>
      <c r="G316" s="49"/>
      <c r="H316" s="49"/>
      <c r="I316" s="49"/>
      <c r="J316" s="49"/>
      <c r="K316" s="49"/>
    </row>
    <row r="317" spans="1:11" x14ac:dyDescent="0.2">
      <c r="A317" s="49"/>
      <c r="B317" s="61"/>
      <c r="C317" s="61"/>
      <c r="D317" s="49"/>
      <c r="E317" s="49"/>
      <c r="F317" s="49"/>
      <c r="G317" s="49"/>
      <c r="H317" s="49"/>
      <c r="I317" s="49"/>
      <c r="J317" s="49"/>
      <c r="K317" s="49"/>
    </row>
    <row r="323" spans="6:6" x14ac:dyDescent="0.2">
      <c r="F323" s="28"/>
    </row>
  </sheetData>
  <sheetProtection sheet="1" objects="1" scenarios="1" selectLockedCells="1" selectUnlockedCells="1"/>
  <protectedRanges>
    <protectedRange sqref="C6:J6 D3:E3 F70:J70 E206:J206 E200:J201 K201:K206" name="Range3_2"/>
    <protectedRange sqref="E41:H47 F16:H17 F19:H20 F71:H72 D56:E56 C37:C47 G13:J13 G15:J15 C12:J12 C24:J24 D38:J39 D40:D47 E40:J40 F37:J37 C13:E20 C50:E54 C57:E59 C61:E64 D211:F215 G211:K213 G215:K215 D202:J205 D223:D225 E217:K225 D216:K216 D30:J35" name="Range2_2"/>
    <protectedRange sqref="D78:J82 D75:J76" name="Range1_2"/>
    <protectedRange sqref="D98:J98" name="Range3_1_1"/>
    <protectedRange sqref="D96:J96" name="Range1_1_1"/>
    <protectedRange sqref="F56:H56 F57:J59 F61:J64 F50:J54" name="Range2_1_1"/>
  </protectedRanges>
  <mergeCells count="3">
    <mergeCell ref="B1:F1"/>
    <mergeCell ref="C2:F2"/>
    <mergeCell ref="B7:D7"/>
  </mergeCells>
  <conditionalFormatting sqref="E93:J95 N84:N89 F90:H91 C84:C91">
    <cfRule type="cellIs" dxfId="24" priority="21" stopIfTrue="1" operator="equal">
      <formula>"result will display"</formula>
    </cfRule>
  </conditionalFormatting>
  <conditionalFormatting sqref="F73:J73 F28:J29 D28 E29 C30:C36 F14:J14 C25:J26">
    <cfRule type="cellIs" dxfId="23" priority="25" stopIfTrue="1" operator="equal">
      <formula>"result will display"</formula>
    </cfRule>
  </conditionalFormatting>
  <conditionalFormatting sqref="E37">
    <cfRule type="cellIs" dxfId="22" priority="24" stopIfTrue="1" operator="equal">
      <formula>"result will display"</formula>
    </cfRule>
  </conditionalFormatting>
  <conditionalFormatting sqref="F66:J69">
    <cfRule type="cellIs" dxfId="21" priority="23" stopIfTrue="1" operator="equal">
      <formula>"result will display"</formula>
    </cfRule>
  </conditionalFormatting>
  <conditionalFormatting sqref="C66:E69">
    <cfRule type="cellIs" dxfId="20" priority="22" stopIfTrue="1" operator="equal">
      <formula>"result will display"</formula>
    </cfRule>
  </conditionalFormatting>
  <conditionalFormatting sqref="D190:J190">
    <cfRule type="cellIs" dxfId="19" priority="1" operator="equal">
      <formula>"PASS"</formula>
    </cfRule>
    <cfRule type="cellIs" dxfId="18" priority="2" operator="equal">
      <formula>"FAIL"</formula>
    </cfRule>
  </conditionalFormatting>
  <conditionalFormatting sqref="D177">
    <cfRule type="cellIs" dxfId="17" priority="19" operator="equal">
      <formula>"PASS"</formula>
    </cfRule>
    <cfRule type="cellIs" dxfId="16" priority="20" operator="equal">
      <formula>"FAIL"</formula>
    </cfRule>
  </conditionalFormatting>
  <conditionalFormatting sqref="E177:J177">
    <cfRule type="cellIs" dxfId="15" priority="17" operator="equal">
      <formula>"PASS"</formula>
    </cfRule>
    <cfRule type="cellIs" dxfId="14" priority="18" operator="equal">
      <formula>"FAIL"</formula>
    </cfRule>
  </conditionalFormatting>
  <conditionalFormatting sqref="D179:J179">
    <cfRule type="cellIs" dxfId="13" priority="15" operator="equal">
      <formula>"PASS"</formula>
    </cfRule>
    <cfRule type="cellIs" dxfId="12" priority="16" operator="equal">
      <formula>"FAIL"</formula>
    </cfRule>
  </conditionalFormatting>
  <conditionalFormatting sqref="D180:J180">
    <cfRule type="cellIs" dxfId="11" priority="13" operator="equal">
      <formula>"PASS"</formula>
    </cfRule>
    <cfRule type="cellIs" dxfId="10" priority="14" operator="equal">
      <formula>"FAIL"</formula>
    </cfRule>
  </conditionalFormatting>
  <conditionalFormatting sqref="D182:J182">
    <cfRule type="cellIs" dxfId="9" priority="11" operator="equal">
      <formula>"PASS"</formula>
    </cfRule>
    <cfRule type="cellIs" dxfId="8" priority="12" operator="equal">
      <formula>"FAIL"</formula>
    </cfRule>
  </conditionalFormatting>
  <conditionalFormatting sqref="D184:J184">
    <cfRule type="cellIs" dxfId="7" priority="9" operator="equal">
      <formula>"PASS"</formula>
    </cfRule>
    <cfRule type="cellIs" dxfId="6" priority="10" operator="equal">
      <formula>"FAIL"</formula>
    </cfRule>
  </conditionalFormatting>
  <conditionalFormatting sqref="D185:J185">
    <cfRule type="cellIs" dxfId="5" priority="7" operator="equal">
      <formula>"PASS"</formula>
    </cfRule>
    <cfRule type="cellIs" dxfId="4" priority="8" operator="equal">
      <formula>"FAIL"</formula>
    </cfRule>
  </conditionalFormatting>
  <conditionalFormatting sqref="D186:J187">
    <cfRule type="cellIs" dxfId="3" priority="5" operator="equal">
      <formula>"PASS"</formula>
    </cfRule>
    <cfRule type="cellIs" dxfId="2" priority="6" operator="equal">
      <formula>"FAIL"</formula>
    </cfRule>
  </conditionalFormatting>
  <conditionalFormatting sqref="D188:J189">
    <cfRule type="cellIs" dxfId="1" priority="3" operator="equal">
      <formula>"PASS"</formula>
    </cfRule>
    <cfRule type="cellIs" dxfId="0" priority="4" operator="equal">
      <formula>"FAIL"</formula>
    </cfRule>
  </conditionalFormatting>
  <pageMargins left="0.25" right="0.25" top="0.75" bottom="0.75" header="0.3" footer="0.3"/>
  <pageSetup paperSize="8"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6e1394-6499-4a7b-8c10-fab519a20670"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952FC9E5919A33408CADB5D53E349B74" ma:contentTypeVersion="9" ma:contentTypeDescription="Create a new document." ma:contentTypeScope="" ma:versionID="e1667fe916fc0f8e4b556a3a8ad677a9">
  <xsd:schema xmlns:xsd="http://www.w3.org/2001/XMLSchema" xmlns:xs="http://www.w3.org/2001/XMLSchema" xmlns:p="http://schemas.microsoft.com/office/2006/metadata/properties" xmlns:ns3="ff6fb88d-85c1-4881-9634-36a65a119f28" xmlns:ns4="98245cf8-ca0d-43b5-91bc-aa0f8557a0e6" targetNamespace="http://schemas.microsoft.com/office/2006/metadata/properties" ma:root="true" ma:fieldsID="3e2c8f672cb3b5094a0d9cb6d4008857" ns3:_="" ns4:_="">
    <xsd:import namespace="ff6fb88d-85c1-4881-9634-36a65a119f28"/>
    <xsd:import namespace="98245cf8-ca0d-43b5-91bc-aa0f8557a0e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6fb88d-85c1-4881-9634-36a65a119f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45cf8-ca0d-43b5-91bc-aa0f8557a0e6"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6DA22C-31E4-4C4D-B3E0-501F5FC2C9D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ff6fb88d-85c1-4881-9634-36a65a119f28"/>
    <ds:schemaRef ds:uri="http://purl.org/dc/elements/1.1/"/>
    <ds:schemaRef ds:uri="http://schemas.microsoft.com/office/2006/metadata/properties"/>
    <ds:schemaRef ds:uri="98245cf8-ca0d-43b5-91bc-aa0f8557a0e6"/>
    <ds:schemaRef ds:uri="http://www.w3.org/XML/1998/namespace"/>
  </ds:schemaRefs>
</ds:datastoreItem>
</file>

<file path=customXml/itemProps2.xml><?xml version="1.0" encoding="utf-8"?>
<ds:datastoreItem xmlns:ds="http://schemas.openxmlformats.org/officeDocument/2006/customXml" ds:itemID="{9A4B8A00-159D-4888-BCC1-162877AA998E}">
  <ds:schemaRefs>
    <ds:schemaRef ds:uri="http://schemas.microsoft.com/sharepoint/v3/contenttype/forms"/>
  </ds:schemaRefs>
</ds:datastoreItem>
</file>

<file path=customXml/itemProps3.xml><?xml version="1.0" encoding="utf-8"?>
<ds:datastoreItem xmlns:ds="http://schemas.openxmlformats.org/officeDocument/2006/customXml" ds:itemID="{365A960A-5F99-43F2-AE7C-5340470A6A34}">
  <ds:schemaRefs>
    <ds:schemaRef ds:uri="Microsoft.SharePoint.Taxonomy.ContentTypeSync"/>
  </ds:schemaRefs>
</ds:datastoreItem>
</file>

<file path=customXml/itemProps4.xml><?xml version="1.0" encoding="utf-8"?>
<ds:datastoreItem xmlns:ds="http://schemas.openxmlformats.org/officeDocument/2006/customXml" ds:itemID="{330C9650-2C2D-4BA4-BEA0-6670AA84A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6fb88d-85c1-4881-9634-36a65a119f28"/>
    <ds:schemaRef ds:uri="98245cf8-ca0d-43b5-91bc-aa0f8557a0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AV diagrams</vt:lpstr>
      <vt:lpstr>Revenue flow diag</vt:lpstr>
      <vt:lpstr>AV steps</vt:lpstr>
      <vt:lpstr>AV-IGF Calc Sheet</vt:lpstr>
      <vt:lpstr>Worked Example</vt:lpstr>
      <vt:lpstr>'Revenue flow diag'!_MailAutoSig</vt:lpstr>
      <vt:lpstr>'AV diagrams'!Print_Area</vt:lpstr>
      <vt:lpstr>'AV steps'!Print_Area</vt:lpstr>
      <vt:lpstr>'AV-IGF Calc Sheet'!Print_Area</vt:lpstr>
      <vt:lpstr>'Revenue flow diag'!Print_Area</vt:lpstr>
    </vt:vector>
  </TitlesOfParts>
  <Company>New Zealand Trade and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Lockie Added Value Calculation Template 150107</dc:title>
  <dc:creator>lockiei</dc:creator>
  <cp:keywords>Lockie Added Value Calculation Template 150107</cp:keywords>
  <cp:lastModifiedBy>Judy Williams</cp:lastModifiedBy>
  <cp:lastPrinted>2020-08-30T23:14:19Z</cp:lastPrinted>
  <dcterms:created xsi:type="dcterms:W3CDTF">2010-02-27T01:29:23Z</dcterms:created>
  <dcterms:modified xsi:type="dcterms:W3CDTF">2020-08-30T23:14:29Z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0x010100952FC9E5919A33408CADB5D53E349B74</vt:lpwstr>
  </property>
  <property fmtid="{D5CDD505-2E9C-101B-9397-08002B2CF9AE}" pid="3" name="_dlc_DocIdItemGuid">
    <vt:lpwstr>e53cf138-3053-4db9-8b14-6e791e0fa66a</vt:lpwstr>
  </property>
  <property fmtid="{D5CDD505-2E9C-101B-9397-08002B2CF9AE}" pid="4" name="TaxKeyword">
    <vt:lpwstr>1435;#Lockie Added Value Calculation Template 150107|dcbb9612-37a8-4d53-980f-da418f42dcdc</vt:lpwstr>
  </property>
  <property fmtid="{D5CDD505-2E9C-101B-9397-08002B2CF9AE}" pid="5" name="Order">
    <vt:r8>1200</vt:r8>
  </property>
  <property fmtid="{D5CDD505-2E9C-101B-9397-08002B2CF9AE}" pid="6" name="PingarCustomer_Auto_Classified">
    <vt:lpwstr/>
  </property>
  <property fmtid="{D5CDD505-2E9C-101B-9397-08002B2CF9AE}" pid="7" name="PingarService_Auto_Classified">
    <vt:lpwstr>5117;#Services|a7a323d2-475f-4ce8-9374-c23610e29ca7;#5121;#Capital|71d447c9-9f5e-424e-b57d-6d218bafe077;#5118;#Operations|5eee2395-d502-45f1-9f4f-8d06f389c4c6</vt:lpwstr>
  </property>
  <property fmtid="{D5CDD505-2E9C-101B-9397-08002B2CF9AE}" pid="8" name="C3Topic">
    <vt:lpwstr/>
  </property>
</Properties>
</file>